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548" windowHeight="4692" activeTab="3"/>
  </bookViews>
  <sheets>
    <sheet name="TS" sheetId="1" r:id="rId1"/>
    <sheet name="TJ" sheetId="2" r:id="rId2"/>
    <sheet name="TM" sheetId="3" r:id="rId3"/>
    <sheet name="TD" sheetId="4" r:id="rId4"/>
    <sheet name="Stałe" sheetId="5" r:id="rId5"/>
  </sheets>
  <definedNames>
    <definedName name="_xlnm.Print_Area" localSheetId="1">'TJ'!$A$1:$U$9</definedName>
    <definedName name="_xlnm.Print_Area" localSheetId="0">'TS'!$A$1:$V$24</definedName>
    <definedName name="TDE1">'Stałe'!#REF!</definedName>
    <definedName name="TDE2">'Stałe'!#REF!</definedName>
    <definedName name="TDE3">'Stałe'!#REF!</definedName>
    <definedName name="TDE4">'Stałe'!#REF!</definedName>
    <definedName name="TJE1">'Stałe'!$D$2</definedName>
    <definedName name="TJE2">'Stałe'!$D$3</definedName>
    <definedName name="TJE3">'Stałe'!$D$4</definedName>
    <definedName name="TJE4">'Stałe'!$D$5</definedName>
    <definedName name="TM1">'Stałe'!$F$2</definedName>
    <definedName name="TM2">'Stałe'!$F$3</definedName>
    <definedName name="TM3">'Stałe'!$F$4</definedName>
    <definedName name="TM4">'Stałe'!$F$5</definedName>
    <definedName name="TME1">'Stałe'!$F$2</definedName>
    <definedName name="TME2">'Stałe'!#REF!</definedName>
    <definedName name="TME3">'Stałe'!#REF!</definedName>
    <definedName name="TME4">'Stałe'!#REF!</definedName>
    <definedName name="TPE1">'Stałe'!#REF!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<sst xmlns="http://schemas.openxmlformats.org/spreadsheetml/2006/main" count="264" uniqueCount="151">
  <si>
    <t>Miejsce</t>
  </si>
  <si>
    <t>Imię i Nazwisko</t>
  </si>
  <si>
    <t>Klub</t>
  </si>
  <si>
    <t>Etap 1</t>
  </si>
  <si>
    <t>Etap 2</t>
  </si>
  <si>
    <t>Po etapie 2</t>
  </si>
  <si>
    <t>Etap 3</t>
  </si>
  <si>
    <t>Po etapie 3</t>
  </si>
  <si>
    <t>Etap 4</t>
  </si>
  <si>
    <t>Po etapie 4</t>
  </si>
  <si>
    <t>E 1</t>
  </si>
  <si>
    <t>punkty
karne</t>
  </si>
  <si>
    <t>punkty
przelicze-
niowe</t>
  </si>
  <si>
    <t>miejsce</t>
  </si>
  <si>
    <t>punkty
karne</t>
  </si>
  <si>
    <t>punkty
przelicze-
niowe</t>
  </si>
  <si>
    <t>miejsce</t>
  </si>
  <si>
    <t>punkty
przelicze-
niowe</t>
  </si>
  <si>
    <t>miejsce</t>
  </si>
  <si>
    <t>punkty
karne</t>
  </si>
  <si>
    <t>punkty
przelicze-
niowe</t>
  </si>
  <si>
    <t>miejsce</t>
  </si>
  <si>
    <t>punkty
przelicze-
niowe</t>
  </si>
  <si>
    <t>miejsce</t>
  </si>
  <si>
    <t>punkty
karne</t>
  </si>
  <si>
    <t>punkty
przelicze-
niowe</t>
  </si>
  <si>
    <t>miejsce</t>
  </si>
  <si>
    <t>punkty
przelicze-
niowe</t>
  </si>
  <si>
    <t>miejsce</t>
  </si>
  <si>
    <t>76</t>
  </si>
  <si>
    <t>56</t>
  </si>
  <si>
    <t>28</t>
  </si>
  <si>
    <t>36</t>
  </si>
  <si>
    <t>48</t>
  </si>
  <si>
    <t>68</t>
  </si>
  <si>
    <t>64</t>
  </si>
  <si>
    <t>52</t>
  </si>
  <si>
    <t>24</t>
  </si>
  <si>
    <t>40</t>
  </si>
  <si>
    <t>16</t>
  </si>
  <si>
    <t>Miejsce</t>
  </si>
  <si>
    <t>Imię i Nazwisko</t>
  </si>
  <si>
    <t>Miejscowość</t>
  </si>
  <si>
    <t>Etap 1</t>
  </si>
  <si>
    <t>Etap 2</t>
  </si>
  <si>
    <t>Etap 3</t>
  </si>
  <si>
    <t>Etap 4</t>
  </si>
  <si>
    <t>Po etapie 4</t>
  </si>
  <si>
    <t>punkty
karne</t>
  </si>
  <si>
    <t>punkty przeli-
czeniowe</t>
  </si>
  <si>
    <t>miejsce</t>
  </si>
  <si>
    <t>punkty
karne</t>
  </si>
  <si>
    <t>punkty przeli-
czeniowe</t>
  </si>
  <si>
    <t>miejsce</t>
  </si>
  <si>
    <t>punkty przeli-
czeniowe</t>
  </si>
  <si>
    <t>miejsce</t>
  </si>
  <si>
    <t>punkty
karne</t>
  </si>
  <si>
    <t>punkty przeli-
czeniowe</t>
  </si>
  <si>
    <t>miejsce</t>
  </si>
  <si>
    <t>punkty przeli-
czeniowe</t>
  </si>
  <si>
    <t>miejsce</t>
  </si>
  <si>
    <t>punkty
karne</t>
  </si>
  <si>
    <t>punkty
przelicze-
niowe</t>
  </si>
  <si>
    <t>miejsce</t>
  </si>
  <si>
    <t>punkty
przelicze-
niowe</t>
  </si>
  <si>
    <t>miejsce</t>
  </si>
  <si>
    <t>TS</t>
  </si>
  <si>
    <t>TJ</t>
  </si>
  <si>
    <t>E1</t>
  </si>
  <si>
    <t>E1</t>
  </si>
  <si>
    <t>E2</t>
  </si>
  <si>
    <t>E2</t>
  </si>
  <si>
    <t>E3</t>
  </si>
  <si>
    <t>E3</t>
  </si>
  <si>
    <t>E4</t>
  </si>
  <si>
    <t>E4</t>
  </si>
  <si>
    <t>Warszawa</t>
  </si>
  <si>
    <t>Szczecin</t>
  </si>
  <si>
    <t>Orientop Wrocław</t>
  </si>
  <si>
    <t>TM</t>
  </si>
  <si>
    <t>Gronau Tomasz</t>
  </si>
  <si>
    <t>Zuzanna Szymańska Karol Cwalina</t>
  </si>
  <si>
    <t xml:space="preserve">Herman-Iżycki Leszek </t>
  </si>
  <si>
    <t>Miaśkiewicz Krzysztof Stefaniak Marcin</t>
  </si>
  <si>
    <t>Skoczyński Adam, Ligienza Krzysztof</t>
  </si>
  <si>
    <t>Puternicka Joanna Iweszaczewski Jacek</t>
  </si>
  <si>
    <t>Krochmal Andrzej, Fudro Edward</t>
  </si>
  <si>
    <t>Glinka Piotr             Socha Zbigniew</t>
  </si>
  <si>
    <t>Biziuk Halina  Skonieczny Andrzej</t>
  </si>
  <si>
    <t>Gdula Jacek                 Włodarczyk Michał</t>
  </si>
  <si>
    <t xml:space="preserve">Gradek Zuzanna Przeszłowska Hanna </t>
  </si>
  <si>
    <t>Maciejewska Katarzyna   Jarosz Małgorzata</t>
  </si>
  <si>
    <t>Glinka Alicja                 Glinka Szymon</t>
  </si>
  <si>
    <t>Waszczuk Aleksandra Maciejewska Angelika</t>
  </si>
  <si>
    <t>Jachimkowska Nikola Jankowska Karolina</t>
  </si>
  <si>
    <t>Drobotowicz Michał Wilke Przemysław</t>
  </si>
  <si>
    <t>Matulaniec Alicja Lipska Marta</t>
  </si>
  <si>
    <t>Kotlęga Grzegorz Fryca Hubert</t>
  </si>
  <si>
    <t xml:space="preserve">Pióro Mikołaj     Linowski Wojciech </t>
  </si>
  <si>
    <t>Halbecka Angelika Boniewicz Paweł</t>
  </si>
  <si>
    <t>Kula Agata         Gromow Weronika</t>
  </si>
  <si>
    <t>Kujawa Jakub            Michał Hryciuk</t>
  </si>
  <si>
    <t>Chmielewska Natalia Oleańczuk Kacper</t>
  </si>
  <si>
    <t>Dolatowski Filip Skrzypczak Filip</t>
  </si>
  <si>
    <t>Czarnowski Tomasz Hubert Socha</t>
  </si>
  <si>
    <t>nkl</t>
  </si>
  <si>
    <t>Krzysztof Płonka</t>
  </si>
  <si>
    <t>Derewiecka Julia</t>
  </si>
  <si>
    <t>ABS</t>
  </si>
  <si>
    <t>Krasuski Marcin Trykozko Urszula</t>
  </si>
  <si>
    <t>Myślibórz</t>
  </si>
  <si>
    <t>Andrzej Sadzikowski Magdalena Sadzikowska</t>
  </si>
  <si>
    <t>Frynas Sławomir                                                                                                                                                          Kula Krzysztof</t>
  </si>
  <si>
    <t>Marek Sobiegraj                             Michał Sobiegraj</t>
  </si>
  <si>
    <t>Macul Jan                                                                                Patryk Kramski</t>
  </si>
  <si>
    <t>Fijor Waldemar                                                                  Kluska Wojciech</t>
  </si>
  <si>
    <t>Marcin Hoffman                                                                       Marcin Iwiński</t>
  </si>
  <si>
    <t>Rupar Paweł                                           Kugler Kamil</t>
  </si>
  <si>
    <t>Taranowska Olga Kamm Alicja</t>
  </si>
  <si>
    <t>Kajm Jacek                                   Zadora Marcel</t>
  </si>
  <si>
    <t>Waszczuk Mikołaj Socha Sebastian</t>
  </si>
  <si>
    <t xml:space="preserve">Żebrowska Magdalena Ereciński Damian </t>
  </si>
  <si>
    <t>Bugajski Jakub        Gajcy Damian</t>
  </si>
  <si>
    <t>Marczak Wiktor</t>
  </si>
  <si>
    <t>HKT Trep Warszawa</t>
  </si>
  <si>
    <t>Team 360 Warszawa</t>
  </si>
  <si>
    <t>Lublin                                                                                                                                    Gdańsk</t>
  </si>
  <si>
    <t>Krokus Miliardowice Grillino Gliwice</t>
  </si>
  <si>
    <t>Skarmat Toruń</t>
  </si>
  <si>
    <t>HKT Trep Warszawa                           GInO JEJ Police</t>
  </si>
  <si>
    <t>Trocha Roman
Pacek Marek</t>
  </si>
  <si>
    <t>Dzierżoniów                                                    Gdańsk</t>
  </si>
  <si>
    <t>Stowarzysze Warszawa Orientop Wrocław</t>
  </si>
  <si>
    <t>Szczecin                                                                              Grudziądz</t>
  </si>
  <si>
    <t>UKS Traper Złocieniec</t>
  </si>
  <si>
    <t>Kroskus Miliardowice</t>
  </si>
  <si>
    <t xml:space="preserve">Polec Krzysztof   </t>
  </si>
  <si>
    <t>Łaszkiewicz Dominik</t>
  </si>
  <si>
    <t>PSR Petarda Team Szczecin</t>
  </si>
  <si>
    <t>Gimnazjum Nr 24 Gdańsk</t>
  </si>
  <si>
    <t>STK LUKS POL Czersk</t>
  </si>
  <si>
    <t>Pukowski Paweł   Faron Julia</t>
  </si>
  <si>
    <t>Winikajtys Patryk Ząbecki Borys</t>
  </si>
  <si>
    <t>PSR Petarda TEAM Szczecin</t>
  </si>
  <si>
    <t>Plessino Pszczyna Wrocław</t>
  </si>
  <si>
    <t>TD</t>
  </si>
  <si>
    <t>GIM 24 Gdańsk</t>
  </si>
  <si>
    <t>Mikołaj Waszczuk Sebastian Socha</t>
  </si>
  <si>
    <t>Jacek Kajm              Marek Zadora</t>
  </si>
  <si>
    <t>Magda Żebrowska   Damian Ereciński</t>
  </si>
  <si>
    <t>Alicja Kamm               Olga Taranowska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</si>
</sst>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0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 CE"/>
      <family val="2"/>
    </font>
    <font>
      <sz val="11"/>
      <color indexed="8"/>
      <name val="Calibri"/>
      <family val="2"/>
    </font>
    <font>
      <sz val="11"/>
      <color indexed="1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1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2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2" xfId="0" applyNumberFormat="1" applyFont="1" applyFill="1" applyBorder="1" applyAlignment="1">
      <alignment horizontal="center" vertical="center" textRotation="90" wrapText="1"/>
    </xf>
    <xf numFmtId="2" fontId="2" fillId="33" borderId="13" xfId="0" applyNumberFormat="1" applyFont="1" applyFill="1" applyBorder="1" applyAlignment="1">
      <alignment horizontal="center" vertical="center" textRotation="90" wrapText="1"/>
    </xf>
    <xf numFmtId="49" fontId="2" fillId="33" borderId="13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 applyProtection="1">
      <alignment horizontal="center" vertical="center" wrapText="1"/>
      <protection locked="0"/>
    </xf>
    <xf numFmtId="2" fontId="1" fillId="0" borderId="13" xfId="0" applyNumberFormat="1" applyFont="1" applyBorder="1" applyAlignment="1">
      <alignment horizontal="right" vertical="center" wrapText="1"/>
    </xf>
    <xf numFmtId="1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0" xfId="0" applyNumberFormat="1" applyFont="1" applyFill="1" applyAlignment="1">
      <alignment horizontal="center" vertical="center" wrapText="1"/>
    </xf>
    <xf numFmtId="49" fontId="2" fillId="34" borderId="0" xfId="0" applyNumberFormat="1" applyFont="1" applyFill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 applyProtection="1">
      <alignment horizontal="center" vertical="center" wrapText="1"/>
      <protection locked="0"/>
    </xf>
    <xf numFmtId="2" fontId="1" fillId="0" borderId="13" xfId="0" applyNumberFormat="1" applyFont="1" applyBorder="1" applyAlignment="1">
      <alignment horizontal="right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1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2" fontId="1" fillId="0" borderId="14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>
      <alignment horizontal="right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 applyProtection="1">
      <alignment horizontal="center" vertical="center" wrapText="1"/>
      <protection locked="0"/>
    </xf>
    <xf numFmtId="2" fontId="1" fillId="0" borderId="19" xfId="0" applyNumberFormat="1" applyFont="1" applyBorder="1" applyAlignment="1">
      <alignment horizontal="right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textRotation="90" wrapText="1"/>
    </xf>
    <xf numFmtId="1" fontId="1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1" fontId="1" fillId="0" borderId="16" xfId="0" applyNumberFormat="1" applyFont="1" applyBorder="1" applyAlignment="1" applyProtection="1">
      <alignment horizontal="center" vertical="center" wrapText="1"/>
      <protection locked="0"/>
    </xf>
    <xf numFmtId="2" fontId="1" fillId="0" borderId="16" xfId="0" applyNumberFormat="1" applyFont="1" applyBorder="1" applyAlignment="1">
      <alignment horizontal="right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0" fontId="1" fillId="36" borderId="23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0" fillId="13" borderId="16" xfId="0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6" xfId="0" applyNumberFormat="1" applyFont="1" applyBorder="1" applyAlignment="1" applyProtection="1">
      <alignment horizontal="center" vertical="center" wrapText="1"/>
      <protection locked="0"/>
    </xf>
    <xf numFmtId="1" fontId="1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" fontId="1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left" vertical="center" wrapText="1"/>
    </xf>
    <xf numFmtId="1" fontId="1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 applyProtection="1">
      <alignment horizontal="center" vertical="center" wrapText="1"/>
      <protection locked="0"/>
    </xf>
    <xf numFmtId="1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2" fillId="33" borderId="26" xfId="0" applyNumberFormat="1" applyFont="1" applyFill="1" applyBorder="1" applyAlignment="1">
      <alignment horizontal="center" vertical="center" textRotation="90" wrapText="1"/>
    </xf>
    <xf numFmtId="49" fontId="2" fillId="33" borderId="27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25" xfId="0" applyNumberFormat="1" applyFont="1" applyFill="1" applyBorder="1" applyAlignment="1">
      <alignment horizontal="center" vertical="center" wrapText="1"/>
    </xf>
    <xf numFmtId="2" fontId="2" fillId="33" borderId="29" xfId="0" applyNumberFormat="1" applyFont="1" applyFill="1" applyBorder="1" applyAlignment="1">
      <alignment horizontal="center" vertical="center" wrapText="1"/>
    </xf>
    <xf numFmtId="2" fontId="2" fillId="33" borderId="3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textRotation="90" wrapText="1"/>
    </xf>
    <xf numFmtId="49" fontId="2" fillId="33" borderId="13" xfId="0" applyNumberFormat="1" applyFont="1" applyFill="1" applyBorder="1" applyAlignment="1">
      <alignment horizontal="center" vertical="center" wrapText="1"/>
    </xf>
    <xf numFmtId="2" fontId="5" fillId="33" borderId="28" xfId="0" applyNumberFormat="1" applyFont="1" applyFill="1" applyBorder="1" applyAlignment="1">
      <alignment horizontal="center" vertical="center" wrapText="1"/>
    </xf>
    <xf numFmtId="2" fontId="5" fillId="33" borderId="29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6" xfId="0" applyFill="1" applyBorder="1" applyAlignment="1">
      <alignment/>
    </xf>
    <xf numFmtId="1" fontId="1" fillId="0" borderId="23" xfId="0" applyNumberFormat="1" applyFont="1" applyBorder="1" applyAlignment="1">
      <alignment horizontal="center" vertical="center" wrapText="1"/>
    </xf>
    <xf numFmtId="2" fontId="2" fillId="37" borderId="0" xfId="0" applyNumberFormat="1" applyFont="1" applyFill="1" applyBorder="1" applyAlignment="1">
      <alignment horizontal="center" vertical="center" wrapText="1"/>
    </xf>
    <xf numFmtId="49" fontId="2" fillId="37" borderId="0" xfId="0" applyNumberFormat="1" applyFont="1" applyFill="1" applyBorder="1" applyAlignment="1">
      <alignment horizontal="center" vertical="center" textRotation="90" wrapText="1"/>
    </xf>
    <xf numFmtId="2" fontId="2" fillId="37" borderId="0" xfId="0" applyNumberFormat="1" applyFont="1" applyFill="1" applyBorder="1" applyAlignment="1">
      <alignment horizontal="center" vertical="center" textRotation="90" wrapText="1"/>
    </xf>
    <xf numFmtId="1" fontId="1" fillId="38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38" borderId="0" xfId="0" applyNumberFormat="1" applyFont="1" applyFill="1" applyBorder="1" applyAlignment="1">
      <alignment horizontal="right" vertical="center" wrapText="1"/>
    </xf>
    <xf numFmtId="1" fontId="1" fillId="38" borderId="0" xfId="0" applyNumberFormat="1" applyFont="1" applyFill="1" applyBorder="1" applyAlignment="1">
      <alignment horizontal="center" vertical="center" wrapText="1"/>
    </xf>
    <xf numFmtId="2" fontId="2" fillId="33" borderId="31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Border="1" applyAlignment="1">
      <alignment horizontal="right" vertical="center" wrapText="1"/>
    </xf>
    <xf numFmtId="2" fontId="5" fillId="33" borderId="3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textRotation="90" wrapText="1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5" xfId="0" applyNumberFormat="1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00FFFF"/>
      <rgbColor rgb="00C0C0C0"/>
      <rgbColor rgb="00CC9CCC"/>
      <rgbColor rgb="00FFFF00"/>
      <rgbColor rgb="00FFFFC0"/>
      <rgbColor rgb="00FF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pane ySplit="2" topLeftCell="A3" activePane="bottomLeft" state="frozen"/>
      <selection pane="topLeft" activeCell="B7" sqref="B7"/>
      <selection pane="bottomLeft" activeCell="X6" sqref="X6"/>
    </sheetView>
  </sheetViews>
  <sheetFormatPr defaultColWidth="9.140625" defaultRowHeight="12.75"/>
  <cols>
    <col min="1" max="1" width="3.57421875" style="0" customWidth="1"/>
    <col min="2" max="2" width="20.7109375" style="0" customWidth="1"/>
    <col min="3" max="3" width="22.140625" style="0" bestFit="1" customWidth="1"/>
    <col min="4" max="4" width="2.140625" style="0" hidden="1" customWidth="1"/>
    <col min="5" max="5" width="5.7109375" style="0" customWidth="1"/>
    <col min="6" max="6" width="8.140625" style="0" customWidth="1"/>
    <col min="7" max="7" width="3.28125" style="0" customWidth="1"/>
    <col min="8" max="8" width="5.7109375" style="0" customWidth="1"/>
    <col min="9" max="9" width="8.140625" style="0" customWidth="1"/>
    <col min="10" max="10" width="3.28125" style="0" customWidth="1"/>
    <col min="11" max="11" width="8.140625" style="0" customWidth="1"/>
    <col min="12" max="12" width="3.28125" style="0" customWidth="1"/>
    <col min="13" max="13" width="5.7109375" style="0" customWidth="1"/>
    <col min="14" max="14" width="8.140625" style="0" customWidth="1"/>
    <col min="15" max="15" width="3.28125" style="0" customWidth="1"/>
    <col min="16" max="16" width="8.140625" style="0" customWidth="1"/>
    <col min="17" max="17" width="3.28125" style="0" customWidth="1"/>
    <col min="18" max="18" width="5.7109375" style="0" customWidth="1"/>
    <col min="19" max="19" width="8.140625" style="0" customWidth="1"/>
    <col min="20" max="20" width="3.28125" style="0" customWidth="1"/>
    <col min="21" max="21" width="8.140625" style="0" customWidth="1"/>
    <col min="22" max="22" width="3.28125" style="0" customWidth="1"/>
  </cols>
  <sheetData>
    <row r="1" spans="1:22" s="2" customFormat="1" ht="25.5" customHeight="1" thickBot="1">
      <c r="A1" s="84" t="s">
        <v>0</v>
      </c>
      <c r="B1" s="86" t="s">
        <v>1</v>
      </c>
      <c r="C1" s="86" t="s">
        <v>2</v>
      </c>
      <c r="D1" s="1"/>
      <c r="E1" s="88" t="s">
        <v>3</v>
      </c>
      <c r="F1" s="88"/>
      <c r="G1" s="88"/>
      <c r="H1" s="88" t="s">
        <v>4</v>
      </c>
      <c r="I1" s="88"/>
      <c r="J1" s="88"/>
      <c r="K1" s="88" t="s">
        <v>5</v>
      </c>
      <c r="L1" s="88"/>
      <c r="M1" s="88" t="s">
        <v>6</v>
      </c>
      <c r="N1" s="88"/>
      <c r="O1" s="88"/>
      <c r="P1" s="91" t="s">
        <v>7</v>
      </c>
      <c r="Q1" s="92"/>
      <c r="R1" s="89" t="s">
        <v>8</v>
      </c>
      <c r="S1" s="90"/>
      <c r="T1" s="90"/>
      <c r="U1" s="89" t="s">
        <v>9</v>
      </c>
      <c r="V1" s="89"/>
    </row>
    <row r="2" spans="1:22" s="8" customFormat="1" ht="57.75" customHeight="1">
      <c r="A2" s="85"/>
      <c r="B2" s="87"/>
      <c r="C2" s="87"/>
      <c r="D2" s="46" t="s">
        <v>10</v>
      </c>
      <c r="E2" s="27" t="s">
        <v>11</v>
      </c>
      <c r="F2" s="47" t="s">
        <v>12</v>
      </c>
      <c r="G2" s="27" t="s">
        <v>13</v>
      </c>
      <c r="H2" s="27" t="s">
        <v>14</v>
      </c>
      <c r="I2" s="47" t="s">
        <v>15</v>
      </c>
      <c r="J2" s="27" t="s">
        <v>16</v>
      </c>
      <c r="K2" s="47" t="s">
        <v>17</v>
      </c>
      <c r="L2" s="27" t="s">
        <v>18</v>
      </c>
      <c r="M2" s="27" t="s">
        <v>19</v>
      </c>
      <c r="N2" s="47" t="s">
        <v>20</v>
      </c>
      <c r="O2" s="27" t="s">
        <v>21</v>
      </c>
      <c r="P2" s="47" t="s">
        <v>22</v>
      </c>
      <c r="Q2" s="54" t="s">
        <v>23</v>
      </c>
      <c r="R2" s="55" t="s">
        <v>24</v>
      </c>
      <c r="S2" s="47" t="s">
        <v>25</v>
      </c>
      <c r="T2" s="27" t="s">
        <v>26</v>
      </c>
      <c r="U2" s="47" t="s">
        <v>27</v>
      </c>
      <c r="V2" s="27" t="s">
        <v>28</v>
      </c>
    </row>
    <row r="3" spans="1:23" s="9" customFormat="1" ht="24.75" customHeight="1">
      <c r="A3" s="48">
        <f aca="true" t="shared" si="0" ref="A3:A22">V3</f>
        <v>1</v>
      </c>
      <c r="B3" s="62" t="s">
        <v>84</v>
      </c>
      <c r="C3" s="71" t="s">
        <v>144</v>
      </c>
      <c r="D3" s="53">
        <v>12</v>
      </c>
      <c r="E3" s="50">
        <v>0</v>
      </c>
      <c r="F3" s="51">
        <f aca="true" t="shared" si="1" ref="F3:F22">IF(E3&lt;&gt;"",IF(ISNUMBER(E3),MAX(1000/TSE1*(TSE1-E3+MIN(E$1:E$31957)),0),0),"")</f>
        <v>1000</v>
      </c>
      <c r="G3" s="48">
        <f aca="true" t="shared" si="2" ref="G3:G22">IF(F3&lt;&gt;"",RANK(F3,F$1:F$31957),"")</f>
        <v>1</v>
      </c>
      <c r="H3" s="52">
        <v>10</v>
      </c>
      <c r="I3" s="51">
        <f aca="true" t="shared" si="3" ref="I3:I22">IF(H3&lt;&gt;"",IF(ISNUMBER(H3),MAX(1000/TSE2*(TSE2-H3+MIN(H$1:H$31957)),0),0),"")</f>
        <v>992.9078014184397</v>
      </c>
      <c r="J3" s="48">
        <f aca="true" t="shared" si="4" ref="J3:J22">IF(I3&lt;&gt;"",RANK(I3,I$1:I$31957),"")</f>
        <v>6</v>
      </c>
      <c r="K3" s="51">
        <f aca="true" t="shared" si="5" ref="K3:K22">IF(I3&lt;&gt;"",F3+I3,"")</f>
        <v>1992.9078014184397</v>
      </c>
      <c r="L3" s="48">
        <f aca="true" t="shared" si="6" ref="L3:L22">IF(K3&lt;&gt;"",RANK(K3,K$1:K$31957),"")</f>
        <v>6</v>
      </c>
      <c r="M3" s="28">
        <v>22</v>
      </c>
      <c r="N3" s="51">
        <f aca="true" t="shared" si="7" ref="N3:N22">IF(M3&lt;&gt;"",IF(ISNUMBER(M3),MAX(1000/TSE3*(TSE3-M3+MIN(M$1:M$31957)),0),0),"")</f>
        <v>999.9999999999999</v>
      </c>
      <c r="O3" s="48">
        <f aca="true" t="shared" si="8" ref="O3:O22">IF(N3&lt;&gt;"",RANK(N3,N$1:N$31957),"")</f>
        <v>1</v>
      </c>
      <c r="P3" s="51">
        <f aca="true" t="shared" si="9" ref="P3:P22">IF(N3&lt;&gt;"",K3+N3,"")</f>
        <v>2992.9078014184397</v>
      </c>
      <c r="Q3" s="48">
        <f aca="true" t="shared" si="10" ref="Q3:Q22">IF(P3&lt;&gt;"",RANK(P3,P$1:P$31957),"")</f>
        <v>1</v>
      </c>
      <c r="R3" s="52">
        <v>0</v>
      </c>
      <c r="S3" s="51">
        <f aca="true" t="shared" si="11" ref="S3:S22">IF(R3&lt;&gt;"",IF(ISNUMBER(R3),MAX(1000/TSE4*(TSE4-R3+MIN(R$1:R$31957)),0),0),"")</f>
        <v>999.9999999999999</v>
      </c>
      <c r="T3" s="48">
        <f aca="true" t="shared" si="12" ref="T3:T22">IF(S3&lt;&gt;"",RANK(S3,S$1:S$31957),"")</f>
        <v>1</v>
      </c>
      <c r="U3" s="51">
        <f aca="true" t="shared" si="13" ref="U3:U22">IF(S3&lt;&gt;"",P3+S3,"")</f>
        <v>3992.9078014184397</v>
      </c>
      <c r="V3" s="48">
        <f aca="true" t="shared" si="14" ref="V3:V22">IF(U3&lt;&gt;"",RANK(U3,U$1:U$31957),"")</f>
        <v>1</v>
      </c>
      <c r="W3" s="38"/>
    </row>
    <row r="4" spans="1:23" s="9" customFormat="1" ht="24.75" customHeight="1">
      <c r="A4" s="48">
        <f t="shared" si="0"/>
        <v>2</v>
      </c>
      <c r="B4" s="62" t="s">
        <v>83</v>
      </c>
      <c r="C4" s="72" t="s">
        <v>78</v>
      </c>
      <c r="D4" s="49" t="s">
        <v>36</v>
      </c>
      <c r="E4" s="50">
        <v>0</v>
      </c>
      <c r="F4" s="51">
        <f t="shared" si="1"/>
        <v>1000</v>
      </c>
      <c r="G4" s="48">
        <f t="shared" si="2"/>
        <v>1</v>
      </c>
      <c r="H4" s="50">
        <v>17</v>
      </c>
      <c r="I4" s="51">
        <f t="shared" si="3"/>
        <v>987.9432624113475</v>
      </c>
      <c r="J4" s="48">
        <f t="shared" si="4"/>
        <v>8</v>
      </c>
      <c r="K4" s="51">
        <f t="shared" si="5"/>
        <v>1987.9432624113474</v>
      </c>
      <c r="L4" s="48">
        <f t="shared" si="6"/>
        <v>8</v>
      </c>
      <c r="M4" s="28">
        <v>44</v>
      </c>
      <c r="N4" s="51">
        <f t="shared" si="7"/>
        <v>987.3563218390804</v>
      </c>
      <c r="O4" s="48">
        <f t="shared" si="8"/>
        <v>2</v>
      </c>
      <c r="P4" s="51">
        <f t="shared" si="9"/>
        <v>2975.299584250428</v>
      </c>
      <c r="Q4" s="48">
        <f t="shared" si="10"/>
        <v>2</v>
      </c>
      <c r="R4" s="50">
        <v>0</v>
      </c>
      <c r="S4" s="51">
        <f t="shared" si="11"/>
        <v>999.9999999999999</v>
      </c>
      <c r="T4" s="48">
        <f t="shared" si="12"/>
        <v>1</v>
      </c>
      <c r="U4" s="51">
        <f t="shared" si="13"/>
        <v>3975.299584250428</v>
      </c>
      <c r="V4" s="48">
        <f t="shared" si="14"/>
        <v>2</v>
      </c>
      <c r="W4" s="38"/>
    </row>
    <row r="5" spans="1:23" s="9" customFormat="1" ht="24.75" customHeight="1">
      <c r="A5" s="48">
        <f t="shared" si="0"/>
        <v>3</v>
      </c>
      <c r="B5" s="62" t="s">
        <v>109</v>
      </c>
      <c r="C5" s="71" t="s">
        <v>125</v>
      </c>
      <c r="D5" s="26"/>
      <c r="E5" s="50">
        <v>0</v>
      </c>
      <c r="F5" s="51">
        <f t="shared" si="1"/>
        <v>1000</v>
      </c>
      <c r="G5" s="48">
        <f t="shared" si="2"/>
        <v>1</v>
      </c>
      <c r="H5" s="52">
        <v>0</v>
      </c>
      <c r="I5" s="51">
        <f t="shared" si="3"/>
        <v>1000</v>
      </c>
      <c r="J5" s="48">
        <f t="shared" si="4"/>
        <v>1</v>
      </c>
      <c r="K5" s="51">
        <f t="shared" si="5"/>
        <v>2000</v>
      </c>
      <c r="L5" s="48">
        <f t="shared" si="6"/>
        <v>1</v>
      </c>
      <c r="M5" s="28">
        <v>74</v>
      </c>
      <c r="N5" s="51">
        <f t="shared" si="7"/>
        <v>970.1149425287356</v>
      </c>
      <c r="O5" s="48">
        <f t="shared" si="8"/>
        <v>4</v>
      </c>
      <c r="P5" s="51">
        <f t="shared" si="9"/>
        <v>2970.114942528736</v>
      </c>
      <c r="Q5" s="48">
        <f t="shared" si="10"/>
        <v>3</v>
      </c>
      <c r="R5" s="52">
        <v>35</v>
      </c>
      <c r="S5" s="51">
        <f t="shared" si="11"/>
        <v>981.1827956989247</v>
      </c>
      <c r="T5" s="48">
        <f t="shared" si="12"/>
        <v>4</v>
      </c>
      <c r="U5" s="51">
        <f t="shared" si="13"/>
        <v>3951.2977382276604</v>
      </c>
      <c r="V5" s="48">
        <f t="shared" si="14"/>
        <v>3</v>
      </c>
      <c r="W5" s="38"/>
    </row>
    <row r="6" spans="1:23" s="9" customFormat="1" ht="24.75" customHeight="1">
      <c r="A6" s="48">
        <f t="shared" si="0"/>
        <v>4</v>
      </c>
      <c r="B6" s="61" t="s">
        <v>116</v>
      </c>
      <c r="C6" s="71" t="s">
        <v>133</v>
      </c>
      <c r="D6" s="53">
        <v>0</v>
      </c>
      <c r="E6" s="50">
        <v>0</v>
      </c>
      <c r="F6" s="51">
        <f t="shared" si="1"/>
        <v>1000</v>
      </c>
      <c r="G6" s="48">
        <f t="shared" si="2"/>
        <v>1</v>
      </c>
      <c r="H6" s="52">
        <v>54</v>
      </c>
      <c r="I6" s="51">
        <f t="shared" si="3"/>
        <v>961.7021276595746</v>
      </c>
      <c r="J6" s="48">
        <f t="shared" si="4"/>
        <v>14</v>
      </c>
      <c r="K6" s="51">
        <f t="shared" si="5"/>
        <v>1961.7021276595747</v>
      </c>
      <c r="L6" s="48">
        <f t="shared" si="6"/>
        <v>13</v>
      </c>
      <c r="M6" s="28">
        <v>55</v>
      </c>
      <c r="N6" s="51">
        <f t="shared" si="7"/>
        <v>981.0344827586206</v>
      </c>
      <c r="O6" s="48">
        <f t="shared" si="8"/>
        <v>3</v>
      </c>
      <c r="P6" s="51">
        <f t="shared" si="9"/>
        <v>2942.736610418195</v>
      </c>
      <c r="Q6" s="48">
        <f t="shared" si="10"/>
        <v>4</v>
      </c>
      <c r="R6" s="52">
        <v>10</v>
      </c>
      <c r="S6" s="51">
        <f t="shared" si="11"/>
        <v>994.6236559139784</v>
      </c>
      <c r="T6" s="48">
        <f t="shared" si="12"/>
        <v>3</v>
      </c>
      <c r="U6" s="51">
        <f t="shared" si="13"/>
        <v>3937.3602663321735</v>
      </c>
      <c r="V6" s="48">
        <f t="shared" si="14"/>
        <v>4</v>
      </c>
      <c r="W6" s="38"/>
    </row>
    <row r="7" spans="1:23" s="9" customFormat="1" ht="24.75" customHeight="1">
      <c r="A7" s="48">
        <f t="shared" si="0"/>
        <v>5</v>
      </c>
      <c r="B7" s="61" t="s">
        <v>85</v>
      </c>
      <c r="C7" s="73" t="s">
        <v>132</v>
      </c>
      <c r="D7" s="49" t="s">
        <v>29</v>
      </c>
      <c r="E7" s="50">
        <v>0</v>
      </c>
      <c r="F7" s="51">
        <f t="shared" si="1"/>
        <v>1000</v>
      </c>
      <c r="G7" s="48">
        <f t="shared" si="2"/>
        <v>1</v>
      </c>
      <c r="H7" s="50">
        <v>50</v>
      </c>
      <c r="I7" s="51">
        <f t="shared" si="3"/>
        <v>964.5390070921986</v>
      </c>
      <c r="J7" s="48">
        <f t="shared" si="4"/>
        <v>12</v>
      </c>
      <c r="K7" s="51">
        <f t="shared" si="5"/>
        <v>1964.5390070921985</v>
      </c>
      <c r="L7" s="48">
        <f t="shared" si="6"/>
        <v>11</v>
      </c>
      <c r="M7" s="50">
        <v>95</v>
      </c>
      <c r="N7" s="51">
        <f t="shared" si="7"/>
        <v>958.0459770114942</v>
      </c>
      <c r="O7" s="48">
        <f t="shared" si="8"/>
        <v>5</v>
      </c>
      <c r="P7" s="51">
        <f t="shared" si="9"/>
        <v>2922.5849841036925</v>
      </c>
      <c r="Q7" s="48">
        <f t="shared" si="10"/>
        <v>5</v>
      </c>
      <c r="R7" s="50">
        <v>35</v>
      </c>
      <c r="S7" s="51">
        <f t="shared" si="11"/>
        <v>981.1827956989247</v>
      </c>
      <c r="T7" s="48">
        <f t="shared" si="12"/>
        <v>4</v>
      </c>
      <c r="U7" s="51">
        <f t="shared" si="13"/>
        <v>3903.767779802617</v>
      </c>
      <c r="V7" s="48">
        <f t="shared" si="14"/>
        <v>5</v>
      </c>
      <c r="W7" s="38"/>
    </row>
    <row r="8" spans="1:23" s="9" customFormat="1" ht="24.75" customHeight="1">
      <c r="A8" s="48">
        <f t="shared" si="0"/>
        <v>6</v>
      </c>
      <c r="B8" s="24" t="s">
        <v>130</v>
      </c>
      <c r="C8" s="71" t="s">
        <v>131</v>
      </c>
      <c r="D8" s="49" t="s">
        <v>30</v>
      </c>
      <c r="E8" s="50">
        <v>0</v>
      </c>
      <c r="F8" s="51">
        <f t="shared" si="1"/>
        <v>1000</v>
      </c>
      <c r="G8" s="48">
        <f t="shared" si="2"/>
        <v>1</v>
      </c>
      <c r="H8" s="50">
        <v>45</v>
      </c>
      <c r="I8" s="51">
        <f t="shared" si="3"/>
        <v>968.0851063829788</v>
      </c>
      <c r="J8" s="48">
        <f t="shared" si="4"/>
        <v>11</v>
      </c>
      <c r="K8" s="51">
        <f t="shared" si="5"/>
        <v>1968.0851063829787</v>
      </c>
      <c r="L8" s="48">
        <f t="shared" si="6"/>
        <v>10</v>
      </c>
      <c r="M8" s="28">
        <v>244</v>
      </c>
      <c r="N8" s="51">
        <f t="shared" si="7"/>
        <v>872.4137931034483</v>
      </c>
      <c r="O8" s="48">
        <f t="shared" si="8"/>
        <v>6</v>
      </c>
      <c r="P8" s="51">
        <f t="shared" si="9"/>
        <v>2840.498899486427</v>
      </c>
      <c r="Q8" s="48">
        <f t="shared" si="10"/>
        <v>6</v>
      </c>
      <c r="R8" s="50">
        <v>42</v>
      </c>
      <c r="S8" s="51">
        <f t="shared" si="11"/>
        <v>977.4193548387096</v>
      </c>
      <c r="T8" s="48">
        <f t="shared" si="12"/>
        <v>7</v>
      </c>
      <c r="U8" s="51">
        <f t="shared" si="13"/>
        <v>3817.918254325137</v>
      </c>
      <c r="V8" s="48">
        <f t="shared" si="14"/>
        <v>6</v>
      </c>
      <c r="W8" s="38"/>
    </row>
    <row r="9" spans="1:23" s="9" customFormat="1" ht="24.75" customHeight="1">
      <c r="A9" s="48">
        <f t="shared" si="0"/>
        <v>7</v>
      </c>
      <c r="B9" s="61" t="s">
        <v>106</v>
      </c>
      <c r="C9" s="71" t="s">
        <v>128</v>
      </c>
      <c r="D9" s="49"/>
      <c r="E9" s="50">
        <v>0</v>
      </c>
      <c r="F9" s="51">
        <f t="shared" si="1"/>
        <v>1000</v>
      </c>
      <c r="G9" s="48">
        <f t="shared" si="2"/>
        <v>1</v>
      </c>
      <c r="H9" s="50">
        <v>51</v>
      </c>
      <c r="I9" s="51">
        <f t="shared" si="3"/>
        <v>963.8297872340426</v>
      </c>
      <c r="J9" s="48">
        <f t="shared" si="4"/>
        <v>13</v>
      </c>
      <c r="K9" s="51">
        <f t="shared" si="5"/>
        <v>1963.8297872340427</v>
      </c>
      <c r="L9" s="48">
        <f t="shared" si="6"/>
        <v>12</v>
      </c>
      <c r="M9" s="28">
        <v>255</v>
      </c>
      <c r="N9" s="51">
        <f t="shared" si="7"/>
        <v>866.0919540229885</v>
      </c>
      <c r="O9" s="48">
        <f t="shared" si="8"/>
        <v>7</v>
      </c>
      <c r="P9" s="51">
        <f t="shared" si="9"/>
        <v>2829.921741257031</v>
      </c>
      <c r="Q9" s="48">
        <f t="shared" si="10"/>
        <v>7</v>
      </c>
      <c r="R9" s="52">
        <v>50</v>
      </c>
      <c r="S9" s="51">
        <f t="shared" si="11"/>
        <v>973.1182795698924</v>
      </c>
      <c r="T9" s="48">
        <f t="shared" si="12"/>
        <v>8</v>
      </c>
      <c r="U9" s="51">
        <f t="shared" si="13"/>
        <v>3803.0400208269234</v>
      </c>
      <c r="V9" s="48">
        <f t="shared" si="14"/>
        <v>7</v>
      </c>
      <c r="W9" s="38"/>
    </row>
    <row r="10" spans="1:23" s="9" customFormat="1" ht="24.75" customHeight="1">
      <c r="A10" s="48">
        <f t="shared" si="0"/>
        <v>8</v>
      </c>
      <c r="B10" s="61" t="s">
        <v>87</v>
      </c>
      <c r="C10" s="71" t="s">
        <v>127</v>
      </c>
      <c r="D10" s="49" t="s">
        <v>33</v>
      </c>
      <c r="E10" s="50">
        <v>0</v>
      </c>
      <c r="F10" s="51">
        <f t="shared" si="1"/>
        <v>1000</v>
      </c>
      <c r="G10" s="48">
        <f t="shared" si="2"/>
        <v>1</v>
      </c>
      <c r="H10" s="50">
        <v>26</v>
      </c>
      <c r="I10" s="51">
        <f t="shared" si="3"/>
        <v>981.5602836879433</v>
      </c>
      <c r="J10" s="48">
        <f t="shared" si="4"/>
        <v>9</v>
      </c>
      <c r="K10" s="51">
        <f t="shared" si="5"/>
        <v>1981.5602836879434</v>
      </c>
      <c r="L10" s="48">
        <f t="shared" si="6"/>
        <v>9</v>
      </c>
      <c r="M10" s="28">
        <v>485</v>
      </c>
      <c r="N10" s="51">
        <f t="shared" si="7"/>
        <v>733.9080459770114</v>
      </c>
      <c r="O10" s="48">
        <f t="shared" si="8"/>
        <v>10</v>
      </c>
      <c r="P10" s="51">
        <f t="shared" si="9"/>
        <v>2715.4683296649546</v>
      </c>
      <c r="Q10" s="48">
        <f t="shared" si="10"/>
        <v>9</v>
      </c>
      <c r="R10" s="50">
        <v>250</v>
      </c>
      <c r="S10" s="51">
        <f t="shared" si="11"/>
        <v>865.5913978494623</v>
      </c>
      <c r="T10" s="48">
        <f t="shared" si="12"/>
        <v>11</v>
      </c>
      <c r="U10" s="51">
        <f t="shared" si="13"/>
        <v>3581.059727514417</v>
      </c>
      <c r="V10" s="48">
        <f t="shared" si="14"/>
        <v>8</v>
      </c>
      <c r="W10" s="38"/>
    </row>
    <row r="11" spans="1:23" s="9" customFormat="1" ht="24.75" customHeight="1">
      <c r="A11" s="48">
        <f t="shared" si="0"/>
        <v>9</v>
      </c>
      <c r="B11" s="61" t="s">
        <v>112</v>
      </c>
      <c r="C11" s="48" t="s">
        <v>126</v>
      </c>
      <c r="D11" s="53">
        <v>44</v>
      </c>
      <c r="E11" s="50">
        <v>0</v>
      </c>
      <c r="F11" s="51">
        <f t="shared" si="1"/>
        <v>1000</v>
      </c>
      <c r="G11" s="48">
        <f t="shared" si="2"/>
        <v>1</v>
      </c>
      <c r="H11" s="52">
        <v>0</v>
      </c>
      <c r="I11" s="51">
        <f t="shared" si="3"/>
        <v>1000</v>
      </c>
      <c r="J11" s="48">
        <f t="shared" si="4"/>
        <v>1</v>
      </c>
      <c r="K11" s="51">
        <f t="shared" si="5"/>
        <v>2000</v>
      </c>
      <c r="L11" s="48">
        <f t="shared" si="6"/>
        <v>1</v>
      </c>
      <c r="M11" s="28">
        <v>445</v>
      </c>
      <c r="N11" s="51">
        <f t="shared" si="7"/>
        <v>756.8965517241379</v>
      </c>
      <c r="O11" s="48">
        <f t="shared" si="8"/>
        <v>9</v>
      </c>
      <c r="P11" s="51">
        <f t="shared" si="9"/>
        <v>2756.8965517241377</v>
      </c>
      <c r="Q11" s="48">
        <f t="shared" si="10"/>
        <v>8</v>
      </c>
      <c r="R11" s="52">
        <v>335</v>
      </c>
      <c r="S11" s="51">
        <f t="shared" si="11"/>
        <v>819.8924731182796</v>
      </c>
      <c r="T11" s="48">
        <f t="shared" si="12"/>
        <v>12</v>
      </c>
      <c r="U11" s="51">
        <f t="shared" si="13"/>
        <v>3576.7890248424173</v>
      </c>
      <c r="V11" s="48">
        <f t="shared" si="14"/>
        <v>9</v>
      </c>
      <c r="W11" s="38"/>
    </row>
    <row r="12" spans="1:23" s="9" customFormat="1" ht="24.75" customHeight="1">
      <c r="A12" s="48">
        <f t="shared" si="0"/>
        <v>10</v>
      </c>
      <c r="B12" s="61" t="s">
        <v>86</v>
      </c>
      <c r="C12" s="71" t="s">
        <v>129</v>
      </c>
      <c r="D12" s="49" t="s">
        <v>34</v>
      </c>
      <c r="E12" s="50">
        <v>0</v>
      </c>
      <c r="F12" s="51">
        <f t="shared" si="1"/>
        <v>1000</v>
      </c>
      <c r="G12" s="48">
        <f t="shared" si="2"/>
        <v>1</v>
      </c>
      <c r="H12" s="50">
        <v>0</v>
      </c>
      <c r="I12" s="51">
        <f t="shared" si="3"/>
        <v>1000</v>
      </c>
      <c r="J12" s="48">
        <f t="shared" si="4"/>
        <v>1</v>
      </c>
      <c r="K12" s="51">
        <f t="shared" si="5"/>
        <v>2000</v>
      </c>
      <c r="L12" s="48">
        <f t="shared" si="6"/>
        <v>1</v>
      </c>
      <c r="M12" s="28">
        <v>710</v>
      </c>
      <c r="N12" s="51">
        <f t="shared" si="7"/>
        <v>604.5977011494252</v>
      </c>
      <c r="O12" s="48">
        <f t="shared" si="8"/>
        <v>12</v>
      </c>
      <c r="P12" s="51">
        <f t="shared" si="9"/>
        <v>2604.597701149425</v>
      </c>
      <c r="Q12" s="48">
        <f t="shared" si="10"/>
        <v>10</v>
      </c>
      <c r="R12" s="50">
        <v>57</v>
      </c>
      <c r="S12" s="51">
        <f t="shared" si="11"/>
        <v>969.3548387096773</v>
      </c>
      <c r="T12" s="48">
        <f t="shared" si="12"/>
        <v>9</v>
      </c>
      <c r="U12" s="51">
        <f t="shared" si="13"/>
        <v>3573.952539859102</v>
      </c>
      <c r="V12" s="48">
        <f t="shared" si="14"/>
        <v>10</v>
      </c>
      <c r="W12" s="38"/>
    </row>
    <row r="13" spans="1:23" s="9" customFormat="1" ht="24.75" customHeight="1">
      <c r="A13" s="48">
        <f t="shared" si="0"/>
        <v>11</v>
      </c>
      <c r="B13" s="61" t="s">
        <v>115</v>
      </c>
      <c r="C13" s="71" t="s">
        <v>128</v>
      </c>
      <c r="D13" s="49" t="s">
        <v>31</v>
      </c>
      <c r="E13" s="50">
        <v>0</v>
      </c>
      <c r="F13" s="51">
        <f t="shared" si="1"/>
        <v>1000</v>
      </c>
      <c r="G13" s="48">
        <f t="shared" si="2"/>
        <v>1</v>
      </c>
      <c r="H13" s="50">
        <v>7</v>
      </c>
      <c r="I13" s="51">
        <f t="shared" si="3"/>
        <v>995.0354609929078</v>
      </c>
      <c r="J13" s="48">
        <f t="shared" si="4"/>
        <v>5</v>
      </c>
      <c r="K13" s="51">
        <f t="shared" si="5"/>
        <v>1995.0354609929077</v>
      </c>
      <c r="L13" s="48">
        <f t="shared" si="6"/>
        <v>5</v>
      </c>
      <c r="M13" s="28">
        <v>760</v>
      </c>
      <c r="N13" s="51">
        <f t="shared" si="7"/>
        <v>575.8620689655172</v>
      </c>
      <c r="O13" s="48">
        <f t="shared" si="8"/>
        <v>13</v>
      </c>
      <c r="P13" s="51">
        <f t="shared" si="9"/>
        <v>2570.897529958425</v>
      </c>
      <c r="Q13" s="48">
        <f t="shared" si="10"/>
        <v>11</v>
      </c>
      <c r="R13" s="52">
        <v>63</v>
      </c>
      <c r="S13" s="51">
        <f t="shared" si="11"/>
        <v>966.1290322580645</v>
      </c>
      <c r="T13" s="48">
        <f t="shared" si="12"/>
        <v>10</v>
      </c>
      <c r="U13" s="51">
        <f t="shared" si="13"/>
        <v>3537.0265622164893</v>
      </c>
      <c r="V13" s="48">
        <f t="shared" si="14"/>
        <v>11</v>
      </c>
      <c r="W13" s="38"/>
    </row>
    <row r="14" spans="1:23" s="9" customFormat="1" ht="24.75" customHeight="1">
      <c r="A14" s="48">
        <f t="shared" si="0"/>
        <v>12</v>
      </c>
      <c r="B14" s="62" t="s">
        <v>82</v>
      </c>
      <c r="C14" s="71" t="s">
        <v>76</v>
      </c>
      <c r="D14" s="49" t="s">
        <v>37</v>
      </c>
      <c r="E14" s="50">
        <v>0</v>
      </c>
      <c r="F14" s="51">
        <f t="shared" si="1"/>
        <v>1000</v>
      </c>
      <c r="G14" s="48">
        <f t="shared" si="2"/>
        <v>1</v>
      </c>
      <c r="H14" s="52">
        <v>1</v>
      </c>
      <c r="I14" s="51">
        <f t="shared" si="3"/>
        <v>999.290780141844</v>
      </c>
      <c r="J14" s="48">
        <f t="shared" si="4"/>
        <v>4</v>
      </c>
      <c r="K14" s="51">
        <f t="shared" si="5"/>
        <v>1999.2907801418442</v>
      </c>
      <c r="L14" s="48">
        <f t="shared" si="6"/>
        <v>4</v>
      </c>
      <c r="M14" s="28">
        <v>1115</v>
      </c>
      <c r="N14" s="51">
        <f t="shared" si="7"/>
        <v>371.8390804597701</v>
      </c>
      <c r="O14" s="48">
        <f t="shared" si="8"/>
        <v>18</v>
      </c>
      <c r="P14" s="51">
        <f t="shared" si="9"/>
        <v>2371.1298606016144</v>
      </c>
      <c r="Q14" s="48">
        <f t="shared" si="10"/>
        <v>14</v>
      </c>
      <c r="R14" s="52">
        <v>40</v>
      </c>
      <c r="S14" s="51">
        <f t="shared" si="11"/>
        <v>978.4946236559139</v>
      </c>
      <c r="T14" s="48">
        <f t="shared" si="12"/>
        <v>6</v>
      </c>
      <c r="U14" s="51">
        <f t="shared" si="13"/>
        <v>3349.6244842575284</v>
      </c>
      <c r="V14" s="48">
        <f t="shared" si="14"/>
        <v>12</v>
      </c>
      <c r="W14" s="38"/>
    </row>
    <row r="15" spans="1:23" s="9" customFormat="1" ht="24.75" customHeight="1">
      <c r="A15" s="48">
        <f t="shared" si="0"/>
        <v>13</v>
      </c>
      <c r="B15" s="61" t="s">
        <v>81</v>
      </c>
      <c r="C15" s="71" t="s">
        <v>125</v>
      </c>
      <c r="D15" s="49" t="s">
        <v>32</v>
      </c>
      <c r="E15" s="50">
        <v>0</v>
      </c>
      <c r="F15" s="51">
        <f t="shared" si="1"/>
        <v>1000</v>
      </c>
      <c r="G15" s="48">
        <f t="shared" si="2"/>
        <v>1</v>
      </c>
      <c r="H15" s="52">
        <v>12</v>
      </c>
      <c r="I15" s="51">
        <f t="shared" si="3"/>
        <v>991.4893617021277</v>
      </c>
      <c r="J15" s="48">
        <f t="shared" si="4"/>
        <v>7</v>
      </c>
      <c r="K15" s="51">
        <f t="shared" si="5"/>
        <v>1991.4893617021276</v>
      </c>
      <c r="L15" s="48">
        <f t="shared" si="6"/>
        <v>7</v>
      </c>
      <c r="M15" s="28">
        <v>805</v>
      </c>
      <c r="N15" s="51">
        <f t="shared" si="7"/>
        <v>550</v>
      </c>
      <c r="O15" s="48">
        <f t="shared" si="8"/>
        <v>16</v>
      </c>
      <c r="P15" s="51">
        <f t="shared" si="9"/>
        <v>2541.4893617021276</v>
      </c>
      <c r="Q15" s="48">
        <f t="shared" si="10"/>
        <v>12</v>
      </c>
      <c r="R15" s="52">
        <v>442</v>
      </c>
      <c r="S15" s="51">
        <f t="shared" si="11"/>
        <v>762.3655913978495</v>
      </c>
      <c r="T15" s="48">
        <f t="shared" si="12"/>
        <v>14</v>
      </c>
      <c r="U15" s="51">
        <f t="shared" si="13"/>
        <v>3303.854953099977</v>
      </c>
      <c r="V15" s="48">
        <f t="shared" si="14"/>
        <v>13</v>
      </c>
      <c r="W15" s="38"/>
    </row>
    <row r="16" spans="1:23" s="9" customFormat="1" ht="24.75" customHeight="1">
      <c r="A16" s="48">
        <f t="shared" si="0"/>
        <v>14</v>
      </c>
      <c r="B16" s="62" t="s">
        <v>123</v>
      </c>
      <c r="C16" s="72" t="s">
        <v>124</v>
      </c>
      <c r="D16" s="49" t="s">
        <v>38</v>
      </c>
      <c r="E16" s="50">
        <v>0</v>
      </c>
      <c r="F16" s="51">
        <f t="shared" si="1"/>
        <v>1000</v>
      </c>
      <c r="G16" s="48">
        <f t="shared" si="2"/>
        <v>1</v>
      </c>
      <c r="H16" s="50">
        <v>290</v>
      </c>
      <c r="I16" s="51">
        <f t="shared" si="3"/>
        <v>794.3262411347519</v>
      </c>
      <c r="J16" s="48">
        <f t="shared" si="4"/>
        <v>17</v>
      </c>
      <c r="K16" s="51">
        <f t="shared" si="5"/>
        <v>1794.3262411347519</v>
      </c>
      <c r="L16" s="48">
        <f t="shared" si="6"/>
        <v>14</v>
      </c>
      <c r="M16" s="28">
        <v>620</v>
      </c>
      <c r="N16" s="51">
        <f t="shared" si="7"/>
        <v>656.3218390804598</v>
      </c>
      <c r="O16" s="48">
        <f t="shared" si="8"/>
        <v>11</v>
      </c>
      <c r="P16" s="51">
        <f t="shared" si="9"/>
        <v>2450.648080215212</v>
      </c>
      <c r="Q16" s="48">
        <f t="shared" si="10"/>
        <v>13</v>
      </c>
      <c r="R16" s="52">
        <v>535</v>
      </c>
      <c r="S16" s="51">
        <f t="shared" si="11"/>
        <v>712.3655913978495</v>
      </c>
      <c r="T16" s="48">
        <f t="shared" si="12"/>
        <v>15</v>
      </c>
      <c r="U16" s="51">
        <f t="shared" si="13"/>
        <v>3163.0136716130614</v>
      </c>
      <c r="V16" s="48">
        <f t="shared" si="14"/>
        <v>14</v>
      </c>
      <c r="W16" s="38"/>
    </row>
    <row r="17" spans="1:23" s="9" customFormat="1" ht="24.75" customHeight="1">
      <c r="A17" s="48">
        <f t="shared" si="0"/>
        <v>15</v>
      </c>
      <c r="B17" s="61" t="s">
        <v>80</v>
      </c>
      <c r="C17" s="71" t="s">
        <v>76</v>
      </c>
      <c r="D17" s="49" t="s">
        <v>35</v>
      </c>
      <c r="E17" s="50">
        <v>240</v>
      </c>
      <c r="F17" s="51">
        <f t="shared" si="1"/>
        <v>822.2222222222222</v>
      </c>
      <c r="G17" s="48">
        <f t="shared" si="2"/>
        <v>16</v>
      </c>
      <c r="H17" s="52">
        <v>236</v>
      </c>
      <c r="I17" s="51">
        <f t="shared" si="3"/>
        <v>832.6241134751773</v>
      </c>
      <c r="J17" s="48">
        <f t="shared" si="4"/>
        <v>15</v>
      </c>
      <c r="K17" s="51">
        <f t="shared" si="5"/>
        <v>1654.8463356973994</v>
      </c>
      <c r="L17" s="48">
        <f t="shared" si="6"/>
        <v>15</v>
      </c>
      <c r="M17" s="28">
        <v>783</v>
      </c>
      <c r="N17" s="51">
        <f t="shared" si="7"/>
        <v>562.6436781609195</v>
      </c>
      <c r="O17" s="48">
        <f t="shared" si="8"/>
        <v>14</v>
      </c>
      <c r="P17" s="51">
        <f t="shared" si="9"/>
        <v>2217.490013858319</v>
      </c>
      <c r="Q17" s="48">
        <f t="shared" si="10"/>
        <v>15</v>
      </c>
      <c r="R17" s="50">
        <v>374</v>
      </c>
      <c r="S17" s="51">
        <f t="shared" si="11"/>
        <v>798.9247311827957</v>
      </c>
      <c r="T17" s="48">
        <f t="shared" si="12"/>
        <v>13</v>
      </c>
      <c r="U17" s="51">
        <f t="shared" si="13"/>
        <v>3016.4147450411147</v>
      </c>
      <c r="V17" s="48">
        <f t="shared" si="14"/>
        <v>15</v>
      </c>
      <c r="W17" s="38"/>
    </row>
    <row r="18" spans="1:23" s="9" customFormat="1" ht="24.75" customHeight="1">
      <c r="A18" s="48">
        <f t="shared" si="0"/>
        <v>16</v>
      </c>
      <c r="B18" s="61" t="s">
        <v>88</v>
      </c>
      <c r="C18" s="71"/>
      <c r="D18" s="53">
        <v>72</v>
      </c>
      <c r="E18" s="50">
        <v>1023</v>
      </c>
      <c r="F18" s="51">
        <f t="shared" si="1"/>
        <v>242.2222222222222</v>
      </c>
      <c r="G18" s="48">
        <f t="shared" si="2"/>
        <v>17</v>
      </c>
      <c r="H18" s="50">
        <v>43</v>
      </c>
      <c r="I18" s="51">
        <f t="shared" si="3"/>
        <v>969.5035460992908</v>
      </c>
      <c r="J18" s="48">
        <f t="shared" si="4"/>
        <v>10</v>
      </c>
      <c r="K18" s="51">
        <f t="shared" si="5"/>
        <v>1211.725768321513</v>
      </c>
      <c r="L18" s="48">
        <f t="shared" si="6"/>
        <v>17</v>
      </c>
      <c r="M18" s="28">
        <v>790</v>
      </c>
      <c r="N18" s="51">
        <f t="shared" si="7"/>
        <v>558.6206896551723</v>
      </c>
      <c r="O18" s="48">
        <f t="shared" si="8"/>
        <v>15</v>
      </c>
      <c r="P18" s="51">
        <f t="shared" si="9"/>
        <v>1770.3464579766853</v>
      </c>
      <c r="Q18" s="48">
        <f t="shared" si="10"/>
        <v>16</v>
      </c>
      <c r="R18" s="50">
        <v>1125</v>
      </c>
      <c r="S18" s="51">
        <f t="shared" si="11"/>
        <v>395.1612903225806</v>
      </c>
      <c r="T18" s="48">
        <f t="shared" si="12"/>
        <v>17</v>
      </c>
      <c r="U18" s="51">
        <f t="shared" si="13"/>
        <v>2165.507748299266</v>
      </c>
      <c r="V18" s="48">
        <f t="shared" si="14"/>
        <v>16</v>
      </c>
      <c r="W18" s="38"/>
    </row>
    <row r="19" spans="1:23" s="9" customFormat="1" ht="24.75" customHeight="1">
      <c r="A19" s="48">
        <f t="shared" si="0"/>
        <v>17</v>
      </c>
      <c r="B19" s="61" t="s">
        <v>89</v>
      </c>
      <c r="C19" s="71" t="s">
        <v>78</v>
      </c>
      <c r="D19" s="53">
        <v>60</v>
      </c>
      <c r="E19" s="50">
        <v>1198</v>
      </c>
      <c r="F19" s="51">
        <f t="shared" si="1"/>
        <v>112.59259259259258</v>
      </c>
      <c r="G19" s="48">
        <f t="shared" si="2"/>
        <v>18</v>
      </c>
      <c r="H19" s="50">
        <v>275</v>
      </c>
      <c r="I19" s="51">
        <f t="shared" si="3"/>
        <v>804.9645390070922</v>
      </c>
      <c r="J19" s="48">
        <f t="shared" si="4"/>
        <v>16</v>
      </c>
      <c r="K19" s="51">
        <f t="shared" si="5"/>
        <v>917.5571315996848</v>
      </c>
      <c r="L19" s="48">
        <f t="shared" si="6"/>
        <v>18</v>
      </c>
      <c r="M19" s="28">
        <v>995</v>
      </c>
      <c r="N19" s="51">
        <f t="shared" si="7"/>
        <v>440.8045977011494</v>
      </c>
      <c r="O19" s="48">
        <f t="shared" si="8"/>
        <v>17</v>
      </c>
      <c r="P19" s="51">
        <f t="shared" si="9"/>
        <v>1358.3617293008342</v>
      </c>
      <c r="Q19" s="48">
        <f t="shared" si="10"/>
        <v>18</v>
      </c>
      <c r="R19" s="52">
        <v>1107</v>
      </c>
      <c r="S19" s="51">
        <f t="shared" si="11"/>
        <v>404.83870967741933</v>
      </c>
      <c r="T19" s="48">
        <f t="shared" si="12"/>
        <v>16</v>
      </c>
      <c r="U19" s="51">
        <f t="shared" si="13"/>
        <v>1763.2004389782535</v>
      </c>
      <c r="V19" s="48">
        <f t="shared" si="14"/>
        <v>17</v>
      </c>
      <c r="W19" s="38"/>
    </row>
    <row r="20" spans="1:23" s="9" customFormat="1" ht="24.75" customHeight="1">
      <c r="A20" s="48">
        <f t="shared" si="0"/>
        <v>18</v>
      </c>
      <c r="B20" s="62" t="s">
        <v>114</v>
      </c>
      <c r="C20" s="72" t="s">
        <v>134</v>
      </c>
      <c r="D20" s="49" t="s">
        <v>39</v>
      </c>
      <c r="E20" s="50">
        <v>0</v>
      </c>
      <c r="F20" s="51">
        <f t="shared" si="1"/>
        <v>1000</v>
      </c>
      <c r="G20" s="48">
        <f t="shared" si="2"/>
        <v>1</v>
      </c>
      <c r="H20" s="52">
        <v>780</v>
      </c>
      <c r="I20" s="51">
        <f t="shared" si="3"/>
        <v>446.8085106382979</v>
      </c>
      <c r="J20" s="48">
        <f t="shared" si="4"/>
        <v>18</v>
      </c>
      <c r="K20" s="51">
        <f t="shared" si="5"/>
        <v>1446.8085106382978</v>
      </c>
      <c r="L20" s="48">
        <f t="shared" si="6"/>
        <v>16</v>
      </c>
      <c r="M20" s="28" t="s">
        <v>108</v>
      </c>
      <c r="N20" s="51">
        <f t="shared" si="7"/>
        <v>0</v>
      </c>
      <c r="O20" s="48">
        <f t="shared" si="8"/>
        <v>19</v>
      </c>
      <c r="P20" s="51">
        <f t="shared" si="9"/>
        <v>1446.8085106382978</v>
      </c>
      <c r="Q20" s="48">
        <f t="shared" si="10"/>
        <v>17</v>
      </c>
      <c r="R20" s="50" t="s">
        <v>108</v>
      </c>
      <c r="S20" s="51">
        <f t="shared" si="11"/>
        <v>0</v>
      </c>
      <c r="T20" s="48">
        <f t="shared" si="12"/>
        <v>19</v>
      </c>
      <c r="U20" s="51">
        <f t="shared" si="13"/>
        <v>1446.8085106382978</v>
      </c>
      <c r="V20" s="48">
        <f t="shared" si="14"/>
        <v>18</v>
      </c>
      <c r="W20" s="38"/>
    </row>
    <row r="21" spans="1:23" s="9" customFormat="1" ht="24.75" customHeight="1">
      <c r="A21" s="48">
        <f t="shared" si="0"/>
        <v>19</v>
      </c>
      <c r="B21" s="25" t="s">
        <v>113</v>
      </c>
      <c r="C21" s="72" t="s">
        <v>110</v>
      </c>
      <c r="D21" s="53"/>
      <c r="E21" s="50" t="s">
        <v>108</v>
      </c>
      <c r="F21" s="51">
        <f t="shared" si="1"/>
        <v>0</v>
      </c>
      <c r="G21" s="48">
        <f t="shared" si="2"/>
        <v>19</v>
      </c>
      <c r="H21" s="50" t="s">
        <v>108</v>
      </c>
      <c r="I21" s="51">
        <f t="shared" si="3"/>
        <v>0</v>
      </c>
      <c r="J21" s="48">
        <f t="shared" si="4"/>
        <v>19</v>
      </c>
      <c r="K21" s="51">
        <f t="shared" si="5"/>
        <v>0</v>
      </c>
      <c r="L21" s="48">
        <f t="shared" si="6"/>
        <v>19</v>
      </c>
      <c r="M21" s="28">
        <v>297</v>
      </c>
      <c r="N21" s="51">
        <f t="shared" si="7"/>
        <v>841.9540229885057</v>
      </c>
      <c r="O21" s="48">
        <f t="shared" si="8"/>
        <v>8</v>
      </c>
      <c r="P21" s="51">
        <f t="shared" si="9"/>
        <v>841.9540229885057</v>
      </c>
      <c r="Q21" s="48">
        <f t="shared" si="10"/>
        <v>19</v>
      </c>
      <c r="R21" s="50" t="s">
        <v>108</v>
      </c>
      <c r="S21" s="51">
        <f t="shared" si="11"/>
        <v>0</v>
      </c>
      <c r="T21" s="48">
        <f t="shared" si="12"/>
        <v>19</v>
      </c>
      <c r="U21" s="51">
        <f t="shared" si="13"/>
        <v>841.9540229885057</v>
      </c>
      <c r="V21" s="48">
        <f t="shared" si="14"/>
        <v>19</v>
      </c>
      <c r="W21" s="38"/>
    </row>
    <row r="22" spans="1:23" s="9" customFormat="1" ht="24.75" customHeight="1">
      <c r="A22" s="48">
        <f t="shared" si="0"/>
        <v>20</v>
      </c>
      <c r="B22" s="25" t="s">
        <v>111</v>
      </c>
      <c r="C22" s="71" t="s">
        <v>77</v>
      </c>
      <c r="D22" s="26"/>
      <c r="E22" s="50" t="s">
        <v>108</v>
      </c>
      <c r="F22" s="51">
        <f t="shared" si="1"/>
        <v>0</v>
      </c>
      <c r="G22" s="48">
        <f t="shared" si="2"/>
        <v>19</v>
      </c>
      <c r="H22" s="50" t="s">
        <v>108</v>
      </c>
      <c r="I22" s="51">
        <f t="shared" si="3"/>
        <v>0</v>
      </c>
      <c r="J22" s="48">
        <f t="shared" si="4"/>
        <v>19</v>
      </c>
      <c r="K22" s="51">
        <f t="shared" si="5"/>
        <v>0</v>
      </c>
      <c r="L22" s="48">
        <f t="shared" si="6"/>
        <v>19</v>
      </c>
      <c r="M22" s="28" t="s">
        <v>108</v>
      </c>
      <c r="N22" s="51">
        <f t="shared" si="7"/>
        <v>0</v>
      </c>
      <c r="O22" s="48">
        <f t="shared" si="8"/>
        <v>19</v>
      </c>
      <c r="P22" s="51">
        <f t="shared" si="9"/>
        <v>0</v>
      </c>
      <c r="Q22" s="48">
        <f t="shared" si="10"/>
        <v>20</v>
      </c>
      <c r="R22" s="52">
        <v>1700</v>
      </c>
      <c r="S22" s="51">
        <f t="shared" si="11"/>
        <v>86.02150537634408</v>
      </c>
      <c r="T22" s="48">
        <f t="shared" si="12"/>
        <v>18</v>
      </c>
      <c r="U22" s="51">
        <f t="shared" si="13"/>
        <v>86.02150537634408</v>
      </c>
      <c r="V22" s="48">
        <f t="shared" si="14"/>
        <v>20</v>
      </c>
      <c r="W22" s="38"/>
    </row>
    <row r="23" spans="1:24" ht="24.75" customHeight="1">
      <c r="A23" s="38"/>
      <c r="B23" s="34"/>
      <c r="C23" s="77"/>
      <c r="D23" s="78"/>
      <c r="E23" s="79"/>
      <c r="F23" s="37"/>
      <c r="G23" s="38"/>
      <c r="H23" s="79"/>
      <c r="I23" s="37"/>
      <c r="J23" s="38"/>
      <c r="K23" s="37"/>
      <c r="L23" s="38"/>
      <c r="M23" s="80"/>
      <c r="N23" s="37"/>
      <c r="O23" s="38"/>
      <c r="P23" s="37"/>
      <c r="Q23" s="38"/>
      <c r="R23" s="81"/>
      <c r="S23" s="37"/>
      <c r="T23" s="38"/>
      <c r="U23" s="37"/>
      <c r="V23" s="38"/>
      <c r="W23" s="35"/>
      <c r="X23" s="35"/>
    </row>
    <row r="24" spans="1:24" ht="24.75" customHeight="1">
      <c r="A24" s="38"/>
      <c r="B24" s="82"/>
      <c r="C24" s="77"/>
      <c r="D24" s="83"/>
      <c r="E24" s="79"/>
      <c r="F24" s="37"/>
      <c r="G24" s="38"/>
      <c r="H24" s="79"/>
      <c r="I24" s="37"/>
      <c r="J24" s="38"/>
      <c r="K24" s="37"/>
      <c r="L24" s="38"/>
      <c r="M24" s="80"/>
      <c r="N24" s="37"/>
      <c r="O24" s="38"/>
      <c r="P24" s="37"/>
      <c r="Q24" s="38"/>
      <c r="R24" s="79"/>
      <c r="S24" s="37"/>
      <c r="T24" s="38"/>
      <c r="U24" s="37"/>
      <c r="V24" s="38"/>
      <c r="W24" s="35"/>
      <c r="X24" s="35"/>
    </row>
    <row r="25" spans="1:24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39" ht="12.75">
      <c r="B39" s="60"/>
    </row>
  </sheetData>
  <sheetProtection/>
  <mergeCells count="10">
    <mergeCell ref="A1:A2"/>
    <mergeCell ref="B1:B2"/>
    <mergeCell ref="C1:C2"/>
    <mergeCell ref="E1:G1"/>
    <mergeCell ref="R1:T1"/>
    <mergeCell ref="U1:V1"/>
    <mergeCell ref="H1:J1"/>
    <mergeCell ref="K1:L1"/>
    <mergeCell ref="M1:O1"/>
    <mergeCell ref="P1:Q1"/>
  </mergeCells>
  <printOptions gridLines="1" horizontalCentered="1"/>
  <pageMargins left="0.27569444444444446" right="0.27569444444444446" top="0.27" bottom="0.13" header="0.12" footer="0.16"/>
  <pageSetup cellComments="asDisplayed" horizontalDpi="300" verticalDpi="300" orientation="landscape" paperSize="9" scale="91" r:id="rId1"/>
  <headerFooter alignWithMargins="0">
    <oddHeader>&amp;C KATEGORIA 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A1" sqref="A1:U8"/>
    </sheetView>
  </sheetViews>
  <sheetFormatPr defaultColWidth="9.140625" defaultRowHeight="12.75"/>
  <cols>
    <col min="1" max="1" width="5.28125" style="0" customWidth="1"/>
    <col min="2" max="2" width="23.7109375" style="0" customWidth="1"/>
    <col min="3" max="3" width="17.28125" style="0" bestFit="1" customWidth="1"/>
    <col min="4" max="4" width="4.8515625" style="0" customWidth="1"/>
    <col min="5" max="5" width="7.57421875" style="0" customWidth="1"/>
    <col min="6" max="6" width="3.28125" style="0" customWidth="1"/>
    <col min="7" max="7" width="4.421875" style="0" customWidth="1"/>
    <col min="8" max="8" width="7.57421875" style="0" customWidth="1"/>
    <col min="9" max="9" width="3.28125" style="0" customWidth="1"/>
    <col min="10" max="10" width="7.57421875" style="0" customWidth="1"/>
    <col min="11" max="11" width="3.28125" style="0" customWidth="1"/>
    <col min="12" max="12" width="4.8515625" style="0" customWidth="1"/>
    <col min="13" max="13" width="7.57421875" style="0" customWidth="1"/>
    <col min="14" max="14" width="3.28125" style="0" customWidth="1"/>
    <col min="15" max="15" width="7.57421875" style="0" customWidth="1"/>
    <col min="16" max="16" width="3.28125" style="0" customWidth="1"/>
    <col min="17" max="17" width="5.140625" style="0" customWidth="1"/>
    <col min="18" max="18" width="8.140625" style="0" customWidth="1"/>
    <col min="19" max="19" width="3.28125" style="0" customWidth="1"/>
    <col min="20" max="20" width="8.140625" style="0" customWidth="1"/>
    <col min="21" max="21" width="3.28125" style="0" customWidth="1"/>
  </cols>
  <sheetData>
    <row r="1" spans="1:21" s="14" customFormat="1" ht="12.75" customHeight="1">
      <c r="A1" s="93" t="s">
        <v>40</v>
      </c>
      <c r="B1" s="94" t="s">
        <v>41</v>
      </c>
      <c r="C1" s="94" t="s">
        <v>42</v>
      </c>
      <c r="D1" s="88" t="s">
        <v>43</v>
      </c>
      <c r="E1" s="88"/>
      <c r="F1" s="88"/>
      <c r="G1" s="88" t="s">
        <v>44</v>
      </c>
      <c r="H1" s="88"/>
      <c r="I1" s="88"/>
      <c r="J1" s="95" t="s">
        <v>5</v>
      </c>
      <c r="K1" s="95"/>
      <c r="L1" s="88" t="s">
        <v>45</v>
      </c>
      <c r="M1" s="88"/>
      <c r="N1" s="88"/>
      <c r="O1" s="96" t="s">
        <v>7</v>
      </c>
      <c r="P1" s="96"/>
      <c r="Q1" s="89" t="s">
        <v>46</v>
      </c>
      <c r="R1" s="89"/>
      <c r="S1" s="89"/>
      <c r="T1" s="89" t="s">
        <v>47</v>
      </c>
      <c r="U1" s="89"/>
    </row>
    <row r="2" spans="1:21" s="15" customFormat="1" ht="73.5" customHeight="1">
      <c r="A2" s="93"/>
      <c r="B2" s="94"/>
      <c r="C2" s="94"/>
      <c r="D2" s="3" t="s">
        <v>48</v>
      </c>
      <c r="E2" s="4" t="s">
        <v>49</v>
      </c>
      <c r="F2" s="3" t="s">
        <v>50</v>
      </c>
      <c r="G2" s="3" t="s">
        <v>51</v>
      </c>
      <c r="H2" s="4" t="s">
        <v>52</v>
      </c>
      <c r="I2" s="3" t="s">
        <v>53</v>
      </c>
      <c r="J2" s="4" t="s">
        <v>54</v>
      </c>
      <c r="K2" s="3" t="s">
        <v>55</v>
      </c>
      <c r="L2" s="3" t="s">
        <v>56</v>
      </c>
      <c r="M2" s="4" t="s">
        <v>57</v>
      </c>
      <c r="N2" s="3" t="s">
        <v>58</v>
      </c>
      <c r="O2" s="4" t="s">
        <v>59</v>
      </c>
      <c r="P2" s="5" t="s">
        <v>60</v>
      </c>
      <c r="Q2" s="7" t="s">
        <v>61</v>
      </c>
      <c r="R2" s="6" t="s">
        <v>62</v>
      </c>
      <c r="S2" s="7" t="s">
        <v>63</v>
      </c>
      <c r="T2" s="6" t="s">
        <v>64</v>
      </c>
      <c r="U2" s="7" t="s">
        <v>65</v>
      </c>
    </row>
    <row r="3" spans="1:21" s="19" customFormat="1" ht="25.5" customHeight="1">
      <c r="A3" s="16">
        <f>U3</f>
        <v>1</v>
      </c>
      <c r="B3" s="62" t="s">
        <v>92</v>
      </c>
      <c r="C3" s="68" t="s">
        <v>135</v>
      </c>
      <c r="D3" s="65">
        <v>50</v>
      </c>
      <c r="E3" s="12">
        <f aca="true" t="shared" si="0" ref="E3:E8">IF(D3&lt;&gt;"",IF(ISNUMBER(D3),MAX(1000/TJE1*(TJE1-D3+MIN(D$1:D$31989)),0),0),"")</f>
        <v>1000</v>
      </c>
      <c r="F3" s="10">
        <f aca="true" t="shared" si="1" ref="F3:F8">IF(E3&lt;&gt;"",RANK(E3,E$1:E$31989),"")</f>
        <v>1</v>
      </c>
      <c r="G3" s="17">
        <v>0</v>
      </c>
      <c r="H3" s="12">
        <f aca="true" t="shared" si="2" ref="H3:H8">IF(G3&lt;&gt;"",IF(ISNUMBER(G3),MAX(1000/TJE2*(TJE2-G3+MIN(G$1:G$31989)),0),0),"")</f>
        <v>1000</v>
      </c>
      <c r="I3" s="10">
        <f aca="true" t="shared" si="3" ref="I3:I8">IF(H3&lt;&gt;"",RANK(H3,H$1:H$31989),"")</f>
        <v>1</v>
      </c>
      <c r="J3" s="12">
        <f aca="true" t="shared" si="4" ref="J3:J8">IF(H3&lt;&gt;"",E3+H3,"")</f>
        <v>2000</v>
      </c>
      <c r="K3" s="10">
        <f aca="true" t="shared" si="5" ref="K3:K8">IF(J3&lt;&gt;"",RANK(J3,J$1:J$31989),"")</f>
        <v>1</v>
      </c>
      <c r="L3" s="13">
        <v>100</v>
      </c>
      <c r="M3" s="12">
        <f aca="true" t="shared" si="6" ref="M3:M8">IF(L3&lt;&gt;"",IF(ISNUMBER(L3),MAX(1000/TJE3*(TJE3-L3+MIN(L$1:L$31989)),0),0),"")</f>
        <v>1000</v>
      </c>
      <c r="N3" s="10">
        <f aca="true" t="shared" si="7" ref="N3:N8">IF(M3&lt;&gt;"",RANK(M3,M$1:M$31989),"")</f>
        <v>1</v>
      </c>
      <c r="O3" s="12">
        <f aca="true" t="shared" si="8" ref="O3:O8">IF(M3&lt;&gt;"",J3+M3,"")</f>
        <v>3000</v>
      </c>
      <c r="P3" s="10">
        <f aca="true" t="shared" si="9" ref="P3:P8">IF(O3&lt;&gt;"",RANK(O3,O$1:O$31989),"")</f>
        <v>1</v>
      </c>
      <c r="Q3" s="65">
        <v>3</v>
      </c>
      <c r="R3" s="18">
        <f aca="true" t="shared" si="10" ref="R3:R9">IF(Q3&lt;&gt;"",IF(ISNUMBER(Q3),MAX(1000/TJE4*(TJE4-Q3+MIN(Q$1:Q$31989)),0),0),"")</f>
        <v>997.6190476190476</v>
      </c>
      <c r="S3" s="16">
        <f aca="true" t="shared" si="11" ref="S3:S9">IF(R3&lt;&gt;"",RANK(R3,R$1:R$31989),"")</f>
        <v>2</v>
      </c>
      <c r="T3" s="18">
        <f aca="true" t="shared" si="12" ref="T3:T8">IF(R3&lt;&gt;"",O3+R3,"")</f>
        <v>3997.6190476190477</v>
      </c>
      <c r="U3" s="16">
        <f aca="true" t="shared" si="13" ref="U3:U9">IF(T3&lt;&gt;"",RANK(T3,T$1:T$31989),"")</f>
        <v>1</v>
      </c>
    </row>
    <row r="4" spans="1:21" s="19" customFormat="1" ht="25.5" customHeight="1">
      <c r="A4" s="16">
        <f>U4</f>
        <v>2</v>
      </c>
      <c r="B4" s="62" t="s">
        <v>93</v>
      </c>
      <c r="C4" s="68" t="s">
        <v>134</v>
      </c>
      <c r="D4" s="65">
        <v>60</v>
      </c>
      <c r="E4" s="12">
        <f t="shared" si="0"/>
        <v>992.5925925925925</v>
      </c>
      <c r="F4" s="10">
        <f t="shared" si="1"/>
        <v>2</v>
      </c>
      <c r="G4" s="17">
        <v>0</v>
      </c>
      <c r="H4" s="12">
        <f t="shared" si="2"/>
        <v>1000</v>
      </c>
      <c r="I4" s="10">
        <f t="shared" si="3"/>
        <v>1</v>
      </c>
      <c r="J4" s="12">
        <f t="shared" si="4"/>
        <v>1992.5925925925926</v>
      </c>
      <c r="K4" s="10">
        <f t="shared" si="5"/>
        <v>2</v>
      </c>
      <c r="L4" s="13">
        <v>171</v>
      </c>
      <c r="M4" s="12">
        <f t="shared" si="6"/>
        <v>958.4795321637426</v>
      </c>
      <c r="N4" s="10">
        <f t="shared" si="7"/>
        <v>2</v>
      </c>
      <c r="O4" s="12">
        <f t="shared" si="8"/>
        <v>2951.072124756335</v>
      </c>
      <c r="P4" s="10">
        <f t="shared" si="9"/>
        <v>2</v>
      </c>
      <c r="Q4" s="17">
        <v>0</v>
      </c>
      <c r="R4" s="18">
        <f t="shared" si="10"/>
        <v>1000</v>
      </c>
      <c r="S4" s="16">
        <f t="shared" si="11"/>
        <v>1</v>
      </c>
      <c r="T4" s="18">
        <f t="shared" si="12"/>
        <v>3951.072124756335</v>
      </c>
      <c r="U4" s="16">
        <f t="shared" si="13"/>
        <v>2</v>
      </c>
    </row>
    <row r="5" spans="1:21" s="19" customFormat="1" ht="25.5" customHeight="1">
      <c r="A5" s="16">
        <f>U5</f>
        <v>3</v>
      </c>
      <c r="B5" s="62" t="s">
        <v>91</v>
      </c>
      <c r="C5" s="68" t="s">
        <v>134</v>
      </c>
      <c r="D5" s="20">
        <v>232</v>
      </c>
      <c r="E5" s="12">
        <f t="shared" si="0"/>
        <v>865.1851851851851</v>
      </c>
      <c r="F5" s="10">
        <f t="shared" si="1"/>
        <v>3</v>
      </c>
      <c r="G5" s="11">
        <v>20</v>
      </c>
      <c r="H5" s="12">
        <f t="shared" si="2"/>
        <v>985.1851851851851</v>
      </c>
      <c r="I5" s="10">
        <f t="shared" si="3"/>
        <v>3</v>
      </c>
      <c r="J5" s="12">
        <f t="shared" si="4"/>
        <v>1850.3703703703702</v>
      </c>
      <c r="K5" s="10">
        <f t="shared" si="5"/>
        <v>3</v>
      </c>
      <c r="L5" s="13">
        <v>705</v>
      </c>
      <c r="M5" s="12">
        <f t="shared" si="6"/>
        <v>646.1988304093567</v>
      </c>
      <c r="N5" s="10">
        <f t="shared" si="7"/>
        <v>3</v>
      </c>
      <c r="O5" s="12">
        <f t="shared" si="8"/>
        <v>2496.569200779727</v>
      </c>
      <c r="P5" s="10">
        <f t="shared" si="9"/>
        <v>3</v>
      </c>
      <c r="Q5" s="17">
        <v>1080</v>
      </c>
      <c r="R5" s="18">
        <f t="shared" si="10"/>
        <v>142.85714285714286</v>
      </c>
      <c r="S5" s="16">
        <f t="shared" si="11"/>
        <v>4</v>
      </c>
      <c r="T5" s="18">
        <f t="shared" si="12"/>
        <v>2639.4263436368697</v>
      </c>
      <c r="U5" s="16">
        <f t="shared" si="13"/>
        <v>3</v>
      </c>
    </row>
    <row r="6" spans="1:21" s="19" customFormat="1" ht="25.5" customHeight="1">
      <c r="A6" s="16">
        <f>U6</f>
        <v>4</v>
      </c>
      <c r="B6" s="62" t="s">
        <v>136</v>
      </c>
      <c r="C6" s="68" t="s">
        <v>138</v>
      </c>
      <c r="D6" s="66">
        <v>560</v>
      </c>
      <c r="E6" s="12">
        <f t="shared" si="0"/>
        <v>622.2222222222222</v>
      </c>
      <c r="F6" s="10">
        <f t="shared" si="1"/>
        <v>4</v>
      </c>
      <c r="G6" s="20">
        <v>475</v>
      </c>
      <c r="H6" s="12">
        <f t="shared" si="2"/>
        <v>648.1481481481482</v>
      </c>
      <c r="I6" s="10">
        <f t="shared" si="3"/>
        <v>4</v>
      </c>
      <c r="J6" s="12">
        <f t="shared" si="4"/>
        <v>1270.3703703703704</v>
      </c>
      <c r="K6" s="10">
        <f t="shared" si="5"/>
        <v>4</v>
      </c>
      <c r="L6" s="17">
        <v>1010</v>
      </c>
      <c r="M6" s="12">
        <f t="shared" si="6"/>
        <v>467.8362573099415</v>
      </c>
      <c r="N6" s="10">
        <f t="shared" si="7"/>
        <v>4</v>
      </c>
      <c r="O6" s="12">
        <f t="shared" si="8"/>
        <v>1738.206627680312</v>
      </c>
      <c r="P6" s="10">
        <f t="shared" si="9"/>
        <v>4</v>
      </c>
      <c r="Q6" s="67">
        <v>870</v>
      </c>
      <c r="R6" s="18">
        <f t="shared" si="10"/>
        <v>309.5238095238095</v>
      </c>
      <c r="S6" s="16">
        <f t="shared" si="11"/>
        <v>3</v>
      </c>
      <c r="T6" s="18">
        <f t="shared" si="12"/>
        <v>2047.7304372041217</v>
      </c>
      <c r="U6" s="16">
        <f t="shared" si="13"/>
        <v>4</v>
      </c>
    </row>
    <row r="7" spans="1:21" s="19" customFormat="1" ht="25.5" customHeight="1">
      <c r="A7" s="29">
        <v>5</v>
      </c>
      <c r="B7" s="30" t="s">
        <v>137</v>
      </c>
      <c r="C7" s="69" t="s">
        <v>134</v>
      </c>
      <c r="D7" s="33">
        <v>560</v>
      </c>
      <c r="E7" s="12">
        <f t="shared" si="0"/>
        <v>622.2222222222222</v>
      </c>
      <c r="F7" s="10">
        <f t="shared" si="1"/>
        <v>4</v>
      </c>
      <c r="G7" s="20">
        <v>475</v>
      </c>
      <c r="H7" s="12">
        <f t="shared" si="2"/>
        <v>648.1481481481482</v>
      </c>
      <c r="I7" s="10">
        <f t="shared" si="3"/>
        <v>4</v>
      </c>
      <c r="J7" s="12">
        <f t="shared" si="4"/>
        <v>1270.3703703703704</v>
      </c>
      <c r="K7" s="10">
        <f t="shared" si="5"/>
        <v>4</v>
      </c>
      <c r="L7" s="20" t="s">
        <v>108</v>
      </c>
      <c r="M7" s="12">
        <f t="shared" si="6"/>
        <v>0</v>
      </c>
      <c r="N7" s="10">
        <f t="shared" si="7"/>
        <v>5</v>
      </c>
      <c r="O7" s="12">
        <f t="shared" si="8"/>
        <v>1270.3703703703704</v>
      </c>
      <c r="P7" s="10">
        <f t="shared" si="9"/>
        <v>5</v>
      </c>
      <c r="Q7" s="20" t="s">
        <v>108</v>
      </c>
      <c r="R7" s="18">
        <f t="shared" si="10"/>
        <v>0</v>
      </c>
      <c r="S7" s="29">
        <f t="shared" si="11"/>
        <v>5</v>
      </c>
      <c r="T7" s="31">
        <f t="shared" si="12"/>
        <v>1270.3703703703704</v>
      </c>
      <c r="U7" s="29">
        <f t="shared" si="13"/>
        <v>5</v>
      </c>
    </row>
    <row r="8" spans="1:22" s="19" customFormat="1" ht="25.5" customHeight="1">
      <c r="A8" s="41">
        <f>U8</f>
        <v>6</v>
      </c>
      <c r="B8" s="61" t="s">
        <v>90</v>
      </c>
      <c r="C8" s="68" t="s">
        <v>134</v>
      </c>
      <c r="D8" s="66" t="s">
        <v>105</v>
      </c>
      <c r="E8" s="12">
        <f t="shared" si="0"/>
        <v>0</v>
      </c>
      <c r="F8" s="10">
        <f t="shared" si="1"/>
        <v>6</v>
      </c>
      <c r="G8" s="42" t="s">
        <v>108</v>
      </c>
      <c r="H8" s="12">
        <f t="shared" si="2"/>
        <v>0</v>
      </c>
      <c r="I8" s="10">
        <f t="shared" si="3"/>
        <v>6</v>
      </c>
      <c r="J8" s="12">
        <f t="shared" si="4"/>
        <v>0</v>
      </c>
      <c r="K8" s="10">
        <f t="shared" si="5"/>
        <v>6</v>
      </c>
      <c r="L8" s="76" t="s">
        <v>108</v>
      </c>
      <c r="M8" s="12">
        <f t="shared" si="6"/>
        <v>0</v>
      </c>
      <c r="N8" s="10">
        <f t="shared" si="7"/>
        <v>5</v>
      </c>
      <c r="O8" s="12">
        <f t="shared" si="8"/>
        <v>0</v>
      </c>
      <c r="P8" s="10">
        <f t="shared" si="9"/>
        <v>6</v>
      </c>
      <c r="Q8" s="42" t="s">
        <v>108</v>
      </c>
      <c r="R8" s="18">
        <f t="shared" si="10"/>
        <v>0</v>
      </c>
      <c r="S8" s="44">
        <f t="shared" si="11"/>
        <v>5</v>
      </c>
      <c r="T8" s="43">
        <f t="shared" si="12"/>
        <v>0</v>
      </c>
      <c r="U8" s="45">
        <f t="shared" si="13"/>
        <v>6</v>
      </c>
      <c r="V8" s="32"/>
    </row>
    <row r="9" spans="1:22" s="19" customFormat="1" ht="25.5" customHeight="1">
      <c r="A9" s="32"/>
      <c r="B9" s="34"/>
      <c r="C9" s="35"/>
      <c r="D9" s="36"/>
      <c r="E9" s="37"/>
      <c r="F9" s="38"/>
      <c r="G9" s="39"/>
      <c r="H9" s="37"/>
      <c r="I9" s="38"/>
      <c r="J9" s="37"/>
      <c r="K9" s="38"/>
      <c r="L9" s="39"/>
      <c r="M9" s="37"/>
      <c r="N9" s="38"/>
      <c r="O9" s="37"/>
      <c r="P9" s="38"/>
      <c r="Q9" s="39"/>
      <c r="R9" s="40">
        <f t="shared" si="10"/>
      </c>
      <c r="S9" s="32">
        <f t="shared" si="11"/>
      </c>
      <c r="T9" s="40"/>
      <c r="U9" s="32">
        <f t="shared" si="13"/>
      </c>
      <c r="V9" s="32"/>
    </row>
    <row r="10" spans="1:21" ht="12.75">
      <c r="A10" s="35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12.75">
      <c r="A11" s="35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12.75">
      <c r="A12" s="35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12.75">
      <c r="A13" s="35"/>
      <c r="B13" s="34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12.75">
      <c r="A14" s="35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</sheetData>
  <sheetProtection/>
  <mergeCells count="10">
    <mergeCell ref="A1:A2"/>
    <mergeCell ref="B1:B2"/>
    <mergeCell ref="C1:C2"/>
    <mergeCell ref="D1:F1"/>
    <mergeCell ref="Q1:S1"/>
    <mergeCell ref="T1:U1"/>
    <mergeCell ref="G1:I1"/>
    <mergeCell ref="J1:K1"/>
    <mergeCell ref="L1:N1"/>
    <mergeCell ref="O1:P1"/>
  </mergeCells>
  <printOptions gridLines="1" horizontalCentered="1"/>
  <pageMargins left="0.27569444444444446" right="0.27569444444444446" top="0.69" bottom="0.19652777777777777" header="0.5" footer="0.5"/>
  <pageSetup cellComments="asDisplayed" horizontalDpi="300" verticalDpi="300" orientation="landscape" paperSize="9" r:id="rId1"/>
  <headerFooter alignWithMargins="0">
    <oddHeader>&amp;CKATEGORIA  TJ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1">
      <selection activeCell="B20" sqref="B20"/>
    </sheetView>
  </sheetViews>
  <sheetFormatPr defaultColWidth="9.140625" defaultRowHeight="12.75"/>
  <cols>
    <col min="1" max="1" width="5.28125" style="0" customWidth="1"/>
    <col min="2" max="2" width="16.28125" style="0" customWidth="1"/>
    <col min="3" max="3" width="17.28125" style="0" customWidth="1"/>
    <col min="4" max="4" width="4.00390625" style="0" customWidth="1"/>
    <col min="5" max="5" width="7.57421875" style="0" customWidth="1"/>
    <col min="6" max="6" width="3.28125" style="0" customWidth="1"/>
    <col min="7" max="7" width="5.140625" style="0" customWidth="1"/>
    <col min="8" max="8" width="7.8515625" style="0" customWidth="1"/>
    <col min="9" max="9" width="3.28125" style="0" customWidth="1"/>
    <col min="10" max="10" width="7.57421875" style="0" customWidth="1"/>
    <col min="11" max="11" width="3.28125" style="0" customWidth="1"/>
    <col min="12" max="12" width="4.00390625" style="0" customWidth="1"/>
    <col min="13" max="13" width="7.57421875" style="0" customWidth="1"/>
    <col min="14" max="14" width="3.28125" style="0" customWidth="1"/>
    <col min="15" max="15" width="7.57421875" style="0" customWidth="1"/>
    <col min="16" max="16" width="3.28125" style="0" customWidth="1"/>
    <col min="17" max="17" width="4.8515625" style="0" customWidth="1"/>
    <col min="18" max="18" width="7.57421875" style="0" customWidth="1"/>
    <col min="19" max="19" width="3.28125" style="0" customWidth="1"/>
    <col min="20" max="20" width="7.57421875" style="0" customWidth="1"/>
    <col min="21" max="21" width="3.28125" style="0" customWidth="1"/>
  </cols>
  <sheetData>
    <row r="1" spans="1:21" ht="12.75">
      <c r="A1" s="93" t="s">
        <v>0</v>
      </c>
      <c r="B1" s="94" t="s">
        <v>1</v>
      </c>
      <c r="C1" s="94" t="s">
        <v>42</v>
      </c>
      <c r="D1" s="88" t="s">
        <v>3</v>
      </c>
      <c r="E1" s="88"/>
      <c r="F1" s="88"/>
      <c r="G1" s="88" t="s">
        <v>4</v>
      </c>
      <c r="H1" s="88"/>
      <c r="I1" s="88"/>
      <c r="J1" s="95" t="s">
        <v>5</v>
      </c>
      <c r="K1" s="95"/>
      <c r="L1" s="88" t="s">
        <v>6</v>
      </c>
      <c r="M1" s="88"/>
      <c r="N1" s="88"/>
      <c r="O1" s="96" t="s">
        <v>7</v>
      </c>
      <c r="P1" s="96"/>
      <c r="Q1" s="89" t="s">
        <v>8</v>
      </c>
      <c r="R1" s="89"/>
      <c r="S1" s="89"/>
      <c r="T1" s="89" t="s">
        <v>9</v>
      </c>
      <c r="U1" s="89"/>
    </row>
    <row r="2" spans="1:21" ht="66.75" thickBot="1">
      <c r="A2" s="93"/>
      <c r="B2" s="94"/>
      <c r="C2" s="94"/>
      <c r="D2" s="3" t="s">
        <v>11</v>
      </c>
      <c r="E2" s="4" t="s">
        <v>49</v>
      </c>
      <c r="F2" s="3" t="s">
        <v>13</v>
      </c>
      <c r="G2" s="3" t="s">
        <v>11</v>
      </c>
      <c r="H2" s="4" t="s">
        <v>49</v>
      </c>
      <c r="I2" s="3" t="s">
        <v>13</v>
      </c>
      <c r="J2" s="4" t="s">
        <v>49</v>
      </c>
      <c r="K2" s="3" t="s">
        <v>13</v>
      </c>
      <c r="L2" s="3" t="s">
        <v>11</v>
      </c>
      <c r="M2" s="4" t="s">
        <v>49</v>
      </c>
      <c r="N2" s="3" t="s">
        <v>13</v>
      </c>
      <c r="O2" s="4" t="s">
        <v>49</v>
      </c>
      <c r="P2" s="5" t="s">
        <v>13</v>
      </c>
      <c r="Q2" s="7" t="s">
        <v>11</v>
      </c>
      <c r="R2" s="6" t="s">
        <v>12</v>
      </c>
      <c r="S2" s="7" t="s">
        <v>13</v>
      </c>
      <c r="T2" s="6" t="s">
        <v>12</v>
      </c>
      <c r="U2" s="7" t="s">
        <v>13</v>
      </c>
    </row>
    <row r="3" spans="1:21" ht="39">
      <c r="A3" s="16">
        <f aca="true" t="shared" si="0" ref="A3:A22">U3</f>
        <v>1</v>
      </c>
      <c r="B3" s="62" t="s">
        <v>104</v>
      </c>
      <c r="C3" s="70" t="s">
        <v>140</v>
      </c>
      <c r="D3" s="17">
        <v>0</v>
      </c>
      <c r="E3" s="12">
        <f aca="true" t="shared" si="1" ref="E3:E22">IF(D3&lt;&gt;"",IF(ISNUMBER(D3),MAX(1000/TM1*(TME1-D3+MIN(D$1:D$31986)),0),0),"")</f>
        <v>1000</v>
      </c>
      <c r="F3" s="10">
        <f aca="true" t="shared" si="2" ref="F3:F22">IF(E3&lt;&gt;"",RANK(E3,E$1:E$31986),"")</f>
        <v>1</v>
      </c>
      <c r="G3" s="17">
        <v>25</v>
      </c>
      <c r="H3" s="12">
        <f aca="true" t="shared" si="3" ref="H3:H22">IF(G3&lt;&gt;"",IF(ISNUMBER(G3),MAX(1000/TM2*(TM2-G3+MIN(G$1:G$31986)),0),0),"")</f>
        <v>1000</v>
      </c>
      <c r="I3" s="10">
        <f aca="true" t="shared" si="4" ref="I3:I22">IF(H3&lt;&gt;"",RANK(H3,H$1:H$31986),"")</f>
        <v>1</v>
      </c>
      <c r="J3" s="12">
        <f aca="true" t="shared" si="5" ref="J3:J22">IF(H3&lt;&gt;"",E3+H3,"")</f>
        <v>2000</v>
      </c>
      <c r="K3" s="10">
        <f aca="true" t="shared" si="6" ref="K3:K22">IF(J3&lt;&gt;"",RANK(J3,J$1:J$31986),"")</f>
        <v>1</v>
      </c>
      <c r="L3" s="13">
        <v>0</v>
      </c>
      <c r="M3" s="12">
        <f aca="true" t="shared" si="7" ref="M3:M22">IF(L3&lt;&gt;"",IF(ISNUMBER(L3),MAX(1000/TM3*(TM3-L3+MIN(L$1:L$31986)),0),0),"")</f>
        <v>1000</v>
      </c>
      <c r="N3" s="10">
        <f aca="true" t="shared" si="8" ref="N3:N22">IF(M3&lt;&gt;"",RANK(M3,M$1:M$31986),"")</f>
        <v>1</v>
      </c>
      <c r="O3" s="12">
        <f aca="true" t="shared" si="9" ref="O3:O22">IF(M3&lt;&gt;"",J3+M3,"")</f>
        <v>3000</v>
      </c>
      <c r="P3" s="10">
        <f aca="true" t="shared" si="10" ref="P3:P22">IF(O3&lt;&gt;"",RANK(O3,O$1:O$31986),"")</f>
        <v>1</v>
      </c>
      <c r="Q3" s="17">
        <v>187</v>
      </c>
      <c r="R3" s="18">
        <f aca="true" t="shared" si="11" ref="R3:R22">IF(Q3&lt;&gt;"",IF(ISNUMBER(Q3),MAX(1000/TM4*(TM4-Q3+MIN(Q$1:Q$31986)),0),0),"")</f>
        <v>994.017094017094</v>
      </c>
      <c r="S3" s="16">
        <f aca="true" t="shared" si="12" ref="S3:S22">IF(R3&lt;&gt;"",RANK(R3,R$1:R$31986),"")</f>
        <v>2</v>
      </c>
      <c r="T3" s="18">
        <f aca="true" t="shared" si="13" ref="T3:T22">IF(R3&lt;&gt;"",O3+R3,"")</f>
        <v>3994.0170940170938</v>
      </c>
      <c r="U3" s="16">
        <f aca="true" t="shared" si="14" ref="U3:U22">IF(T3&lt;&gt;"",RANK(T3,T$1:T$31986),"")</f>
        <v>1</v>
      </c>
    </row>
    <row r="4" spans="1:21" ht="24.75" customHeight="1">
      <c r="A4" s="16">
        <f t="shared" si="0"/>
        <v>2</v>
      </c>
      <c r="B4" s="62" t="s">
        <v>97</v>
      </c>
      <c r="C4" s="70" t="s">
        <v>140</v>
      </c>
      <c r="D4" s="17">
        <v>0</v>
      </c>
      <c r="E4" s="12">
        <f t="shared" si="1"/>
        <v>1000</v>
      </c>
      <c r="F4" s="10">
        <f t="shared" si="2"/>
        <v>1</v>
      </c>
      <c r="G4" s="17">
        <v>25</v>
      </c>
      <c r="H4" s="12">
        <f t="shared" si="3"/>
        <v>1000</v>
      </c>
      <c r="I4" s="10">
        <f t="shared" si="4"/>
        <v>1</v>
      </c>
      <c r="J4" s="12">
        <f t="shared" si="5"/>
        <v>2000</v>
      </c>
      <c r="K4" s="10">
        <f t="shared" si="6"/>
        <v>1</v>
      </c>
      <c r="L4" s="13">
        <v>50</v>
      </c>
      <c r="M4" s="12">
        <f t="shared" si="7"/>
        <v>960.3174603174602</v>
      </c>
      <c r="N4" s="10">
        <f t="shared" si="8"/>
        <v>2</v>
      </c>
      <c r="O4" s="12">
        <f t="shared" si="9"/>
        <v>2960.3174603174602</v>
      </c>
      <c r="P4" s="10">
        <f t="shared" si="10"/>
        <v>2</v>
      </c>
      <c r="Q4" s="17">
        <v>180</v>
      </c>
      <c r="R4" s="18">
        <f t="shared" si="11"/>
        <v>1000</v>
      </c>
      <c r="S4" s="16">
        <f t="shared" si="12"/>
        <v>1</v>
      </c>
      <c r="T4" s="18">
        <f t="shared" si="13"/>
        <v>3960.3174603174602</v>
      </c>
      <c r="U4" s="16">
        <f t="shared" si="14"/>
        <v>2</v>
      </c>
    </row>
    <row r="5" spans="1:21" ht="24.75" customHeight="1">
      <c r="A5" s="16">
        <f t="shared" si="0"/>
        <v>3</v>
      </c>
      <c r="B5" s="62" t="s">
        <v>103</v>
      </c>
      <c r="C5" s="69" t="s">
        <v>139</v>
      </c>
      <c r="D5" s="17">
        <v>0</v>
      </c>
      <c r="E5" s="12">
        <f t="shared" si="1"/>
        <v>1000</v>
      </c>
      <c r="F5" s="10">
        <f t="shared" si="2"/>
        <v>1</v>
      </c>
      <c r="G5" s="17">
        <v>33</v>
      </c>
      <c r="H5" s="12">
        <f t="shared" si="3"/>
        <v>993.6507936507936</v>
      </c>
      <c r="I5" s="10">
        <f t="shared" si="4"/>
        <v>3</v>
      </c>
      <c r="J5" s="12">
        <f t="shared" si="5"/>
        <v>1993.6507936507937</v>
      </c>
      <c r="K5" s="10">
        <f t="shared" si="6"/>
        <v>3</v>
      </c>
      <c r="L5" s="13">
        <v>64</v>
      </c>
      <c r="M5" s="12">
        <f t="shared" si="7"/>
        <v>949.2063492063492</v>
      </c>
      <c r="N5" s="10">
        <f t="shared" si="8"/>
        <v>3</v>
      </c>
      <c r="O5" s="12">
        <f t="shared" si="9"/>
        <v>2942.857142857143</v>
      </c>
      <c r="P5" s="10">
        <f t="shared" si="10"/>
        <v>3</v>
      </c>
      <c r="Q5" s="17">
        <v>785</v>
      </c>
      <c r="R5" s="18">
        <f t="shared" si="11"/>
        <v>482.9059829059829</v>
      </c>
      <c r="S5" s="16">
        <f t="shared" si="12"/>
        <v>5</v>
      </c>
      <c r="T5" s="18">
        <f t="shared" si="13"/>
        <v>3425.763125763126</v>
      </c>
      <c r="U5" s="16">
        <f t="shared" si="14"/>
        <v>3</v>
      </c>
    </row>
    <row r="6" spans="1:21" ht="24.75" customHeight="1">
      <c r="A6" s="16">
        <f t="shared" si="0"/>
        <v>4</v>
      </c>
      <c r="B6" s="62" t="s">
        <v>141</v>
      </c>
      <c r="C6" s="69" t="s">
        <v>139</v>
      </c>
      <c r="D6" s="17">
        <v>0</v>
      </c>
      <c r="E6" s="12">
        <f t="shared" si="1"/>
        <v>1000</v>
      </c>
      <c r="F6" s="10">
        <f t="shared" si="2"/>
        <v>1</v>
      </c>
      <c r="G6" s="17">
        <v>80</v>
      </c>
      <c r="H6" s="12">
        <f t="shared" si="3"/>
        <v>956.3492063492063</v>
      </c>
      <c r="I6" s="10">
        <f t="shared" si="4"/>
        <v>6</v>
      </c>
      <c r="J6" s="12">
        <f t="shared" si="5"/>
        <v>1956.3492063492063</v>
      </c>
      <c r="K6" s="10">
        <f t="shared" si="6"/>
        <v>6</v>
      </c>
      <c r="L6" s="13">
        <v>144</v>
      </c>
      <c r="M6" s="12">
        <f t="shared" si="7"/>
        <v>885.7142857142857</v>
      </c>
      <c r="N6" s="10">
        <f t="shared" si="8"/>
        <v>6</v>
      </c>
      <c r="O6" s="12">
        <f t="shared" si="9"/>
        <v>2842.063492063492</v>
      </c>
      <c r="P6" s="10">
        <f t="shared" si="10"/>
        <v>4</v>
      </c>
      <c r="Q6" s="17">
        <v>745</v>
      </c>
      <c r="R6" s="18">
        <f t="shared" si="11"/>
        <v>517.0940170940171</v>
      </c>
      <c r="S6" s="16">
        <f t="shared" si="12"/>
        <v>4</v>
      </c>
      <c r="T6" s="18">
        <f t="shared" si="13"/>
        <v>3359.157509157509</v>
      </c>
      <c r="U6" s="16">
        <f t="shared" si="14"/>
        <v>4</v>
      </c>
    </row>
    <row r="7" spans="1:21" ht="24.75" customHeight="1">
      <c r="A7" s="16">
        <f t="shared" si="0"/>
        <v>5</v>
      </c>
      <c r="B7" s="63" t="s">
        <v>101</v>
      </c>
      <c r="C7" s="70" t="s">
        <v>143</v>
      </c>
      <c r="D7" s="17">
        <v>66</v>
      </c>
      <c r="E7" s="12">
        <f t="shared" si="1"/>
        <v>951.1111111111111</v>
      </c>
      <c r="F7" s="10">
        <f t="shared" si="2"/>
        <v>9</v>
      </c>
      <c r="G7" s="17">
        <v>250</v>
      </c>
      <c r="H7" s="12">
        <f t="shared" si="3"/>
        <v>821.4285714285713</v>
      </c>
      <c r="I7" s="10">
        <f t="shared" si="4"/>
        <v>8</v>
      </c>
      <c r="J7" s="12">
        <f t="shared" si="5"/>
        <v>1772.5396825396824</v>
      </c>
      <c r="K7" s="10">
        <f t="shared" si="6"/>
        <v>8</v>
      </c>
      <c r="L7" s="13">
        <v>150</v>
      </c>
      <c r="M7" s="12">
        <f t="shared" si="7"/>
        <v>880.9523809523808</v>
      </c>
      <c r="N7" s="10">
        <f t="shared" si="8"/>
        <v>7</v>
      </c>
      <c r="O7" s="12">
        <f t="shared" si="9"/>
        <v>2653.492063492063</v>
      </c>
      <c r="P7" s="10">
        <f t="shared" si="10"/>
        <v>7</v>
      </c>
      <c r="Q7" s="17">
        <v>975</v>
      </c>
      <c r="R7" s="18">
        <f t="shared" si="11"/>
        <v>320.5128205128205</v>
      </c>
      <c r="S7" s="16">
        <f t="shared" si="12"/>
        <v>9</v>
      </c>
      <c r="T7" s="18">
        <f t="shared" si="13"/>
        <v>2974.0048840048835</v>
      </c>
      <c r="U7" s="16">
        <f t="shared" si="14"/>
        <v>5</v>
      </c>
    </row>
    <row r="8" spans="1:21" ht="26.25">
      <c r="A8" s="16">
        <f t="shared" si="0"/>
        <v>6</v>
      </c>
      <c r="B8" s="63" t="s">
        <v>122</v>
      </c>
      <c r="C8" s="69" t="s">
        <v>139</v>
      </c>
      <c r="D8" s="17">
        <v>10</v>
      </c>
      <c r="E8" s="12">
        <f t="shared" si="1"/>
        <v>992.5925925925925</v>
      </c>
      <c r="F8" s="10">
        <f t="shared" si="2"/>
        <v>6</v>
      </c>
      <c r="G8" s="17">
        <v>50</v>
      </c>
      <c r="H8" s="12">
        <f t="shared" si="3"/>
        <v>980.1587301587301</v>
      </c>
      <c r="I8" s="10">
        <f t="shared" si="4"/>
        <v>4</v>
      </c>
      <c r="J8" s="12">
        <f t="shared" si="5"/>
        <v>1972.7513227513227</v>
      </c>
      <c r="K8" s="10">
        <f t="shared" si="6"/>
        <v>5</v>
      </c>
      <c r="L8" s="13">
        <v>342</v>
      </c>
      <c r="M8" s="12">
        <f t="shared" si="7"/>
        <v>728.5714285714286</v>
      </c>
      <c r="N8" s="10">
        <f t="shared" si="8"/>
        <v>10</v>
      </c>
      <c r="O8" s="12">
        <f t="shared" si="9"/>
        <v>2701.322751322751</v>
      </c>
      <c r="P8" s="10">
        <f t="shared" si="10"/>
        <v>6</v>
      </c>
      <c r="Q8" s="17">
        <v>1105</v>
      </c>
      <c r="R8" s="18">
        <f t="shared" si="11"/>
        <v>209.40170940170938</v>
      </c>
      <c r="S8" s="16">
        <f t="shared" si="12"/>
        <v>13</v>
      </c>
      <c r="T8" s="18">
        <f t="shared" si="13"/>
        <v>2910.7244607244606</v>
      </c>
      <c r="U8" s="16">
        <f t="shared" si="14"/>
        <v>6</v>
      </c>
    </row>
    <row r="9" spans="1:21" ht="26.25">
      <c r="A9" s="16">
        <f t="shared" si="0"/>
        <v>7</v>
      </c>
      <c r="B9" s="63" t="s">
        <v>142</v>
      </c>
      <c r="C9" s="69" t="s">
        <v>139</v>
      </c>
      <c r="D9" s="17">
        <v>0</v>
      </c>
      <c r="E9" s="12">
        <f t="shared" si="1"/>
        <v>1000</v>
      </c>
      <c r="F9" s="10">
        <f t="shared" si="2"/>
        <v>1</v>
      </c>
      <c r="G9" s="17">
        <v>50</v>
      </c>
      <c r="H9" s="12">
        <f t="shared" si="3"/>
        <v>980.1587301587301</v>
      </c>
      <c r="I9" s="10">
        <f t="shared" si="4"/>
        <v>4</v>
      </c>
      <c r="J9" s="12">
        <f t="shared" si="5"/>
        <v>1980.1587301587301</v>
      </c>
      <c r="K9" s="10">
        <f t="shared" si="6"/>
        <v>4</v>
      </c>
      <c r="L9" s="13">
        <v>348</v>
      </c>
      <c r="M9" s="12">
        <f t="shared" si="7"/>
        <v>723.8095238095237</v>
      </c>
      <c r="N9" s="10">
        <f t="shared" si="8"/>
        <v>11</v>
      </c>
      <c r="O9" s="12">
        <f t="shared" si="9"/>
        <v>2703.968253968254</v>
      </c>
      <c r="P9" s="10">
        <f t="shared" si="10"/>
        <v>5</v>
      </c>
      <c r="Q9" s="17">
        <v>1130</v>
      </c>
      <c r="R9" s="18">
        <f t="shared" si="11"/>
        <v>188.03418803418802</v>
      </c>
      <c r="S9" s="16">
        <f t="shared" si="12"/>
        <v>14</v>
      </c>
      <c r="T9" s="18">
        <f t="shared" si="13"/>
        <v>2892.002442002442</v>
      </c>
      <c r="U9" s="16">
        <f t="shared" si="14"/>
        <v>7</v>
      </c>
    </row>
    <row r="10" spans="1:21" ht="39">
      <c r="A10" s="16">
        <f t="shared" si="0"/>
        <v>8</v>
      </c>
      <c r="B10" s="63" t="s">
        <v>94</v>
      </c>
      <c r="C10" s="69" t="s">
        <v>139</v>
      </c>
      <c r="D10" s="17">
        <v>400</v>
      </c>
      <c r="E10" s="12">
        <f t="shared" si="1"/>
        <v>703.7037037037037</v>
      </c>
      <c r="F10" s="10">
        <f t="shared" si="2"/>
        <v>12</v>
      </c>
      <c r="G10" s="17">
        <v>308</v>
      </c>
      <c r="H10" s="12">
        <f t="shared" si="3"/>
        <v>775.3968253968253</v>
      </c>
      <c r="I10" s="10">
        <f t="shared" si="4"/>
        <v>10</v>
      </c>
      <c r="J10" s="12">
        <f t="shared" si="5"/>
        <v>1479.100529100529</v>
      </c>
      <c r="K10" s="10">
        <f t="shared" si="6"/>
        <v>10</v>
      </c>
      <c r="L10" s="13">
        <v>270</v>
      </c>
      <c r="M10" s="12">
        <f t="shared" si="7"/>
        <v>785.7142857142857</v>
      </c>
      <c r="N10" s="10">
        <f t="shared" si="8"/>
        <v>8</v>
      </c>
      <c r="O10" s="12">
        <f t="shared" si="9"/>
        <v>2264.814814814815</v>
      </c>
      <c r="P10" s="10">
        <f t="shared" si="10"/>
        <v>11</v>
      </c>
      <c r="Q10" s="17">
        <v>657</v>
      </c>
      <c r="R10" s="18">
        <f t="shared" si="11"/>
        <v>592.3076923076923</v>
      </c>
      <c r="S10" s="16">
        <f t="shared" si="12"/>
        <v>3</v>
      </c>
      <c r="T10" s="18">
        <f t="shared" si="13"/>
        <v>2857.122507122507</v>
      </c>
      <c r="U10" s="16">
        <f t="shared" si="14"/>
        <v>8</v>
      </c>
    </row>
    <row r="11" spans="1:21" ht="39">
      <c r="A11" s="16">
        <f t="shared" si="0"/>
        <v>9</v>
      </c>
      <c r="B11" s="63" t="s">
        <v>102</v>
      </c>
      <c r="C11" s="69" t="s">
        <v>139</v>
      </c>
      <c r="D11" s="17">
        <v>10</v>
      </c>
      <c r="E11" s="12">
        <f t="shared" si="1"/>
        <v>992.5925925925925</v>
      </c>
      <c r="F11" s="10">
        <f t="shared" si="2"/>
        <v>6</v>
      </c>
      <c r="G11" s="17">
        <v>115</v>
      </c>
      <c r="H11" s="12">
        <f t="shared" si="3"/>
        <v>928.5714285714286</v>
      </c>
      <c r="I11" s="10">
        <f t="shared" si="4"/>
        <v>7</v>
      </c>
      <c r="J11" s="12">
        <f t="shared" si="5"/>
        <v>1921.164021164021</v>
      </c>
      <c r="K11" s="10">
        <f t="shared" si="6"/>
        <v>7</v>
      </c>
      <c r="L11" s="13">
        <v>364</v>
      </c>
      <c r="M11" s="12">
        <f t="shared" si="7"/>
        <v>711.1111111111111</v>
      </c>
      <c r="N11" s="10">
        <f t="shared" si="8"/>
        <v>12</v>
      </c>
      <c r="O11" s="12">
        <f t="shared" si="9"/>
        <v>2632.275132275132</v>
      </c>
      <c r="P11" s="10">
        <f t="shared" si="10"/>
        <v>8</v>
      </c>
      <c r="Q11" s="17">
        <v>1130</v>
      </c>
      <c r="R11" s="18">
        <f t="shared" si="11"/>
        <v>188.03418803418802</v>
      </c>
      <c r="S11" s="16">
        <f t="shared" si="12"/>
        <v>14</v>
      </c>
      <c r="T11" s="18">
        <f t="shared" si="13"/>
        <v>2820.30932030932</v>
      </c>
      <c r="U11" s="16">
        <f t="shared" si="14"/>
        <v>9</v>
      </c>
    </row>
    <row r="12" spans="1:21" ht="26.25">
      <c r="A12" s="16">
        <f t="shared" si="0"/>
        <v>10</v>
      </c>
      <c r="B12" s="63" t="s">
        <v>96</v>
      </c>
      <c r="C12" s="69" t="s">
        <v>139</v>
      </c>
      <c r="D12" s="17">
        <v>98</v>
      </c>
      <c r="E12" s="12">
        <f t="shared" si="1"/>
        <v>927.4074074074074</v>
      </c>
      <c r="F12" s="10">
        <f t="shared" si="2"/>
        <v>10</v>
      </c>
      <c r="G12" s="17">
        <v>278</v>
      </c>
      <c r="H12" s="12">
        <f t="shared" si="3"/>
        <v>799.2063492063492</v>
      </c>
      <c r="I12" s="10">
        <f t="shared" si="4"/>
        <v>9</v>
      </c>
      <c r="J12" s="12">
        <f t="shared" si="5"/>
        <v>1726.6137566137565</v>
      </c>
      <c r="K12" s="10">
        <f t="shared" si="6"/>
        <v>9</v>
      </c>
      <c r="L12" s="13">
        <v>330</v>
      </c>
      <c r="M12" s="12">
        <f t="shared" si="7"/>
        <v>738.0952380952381</v>
      </c>
      <c r="N12" s="10">
        <f t="shared" si="8"/>
        <v>9</v>
      </c>
      <c r="O12" s="12">
        <f t="shared" si="9"/>
        <v>2464.7089947089944</v>
      </c>
      <c r="P12" s="10">
        <f t="shared" si="10"/>
        <v>9</v>
      </c>
      <c r="Q12" s="17">
        <v>975</v>
      </c>
      <c r="R12" s="18">
        <f t="shared" si="11"/>
        <v>320.5128205128205</v>
      </c>
      <c r="S12" s="16">
        <f t="shared" si="12"/>
        <v>9</v>
      </c>
      <c r="T12" s="18">
        <f t="shared" si="13"/>
        <v>2785.2218152218147</v>
      </c>
      <c r="U12" s="16">
        <f t="shared" si="14"/>
        <v>10</v>
      </c>
    </row>
    <row r="13" spans="1:21" ht="26.25">
      <c r="A13" s="16">
        <f t="shared" si="0"/>
        <v>11</v>
      </c>
      <c r="B13" s="64" t="s">
        <v>117</v>
      </c>
      <c r="C13" s="70" t="s">
        <v>143</v>
      </c>
      <c r="D13" s="17">
        <v>45</v>
      </c>
      <c r="E13" s="12">
        <f t="shared" si="1"/>
        <v>966.6666666666666</v>
      </c>
      <c r="F13" s="10">
        <f t="shared" si="2"/>
        <v>8</v>
      </c>
      <c r="G13" s="17">
        <v>687</v>
      </c>
      <c r="H13" s="12">
        <f t="shared" si="3"/>
        <v>474.6031746031746</v>
      </c>
      <c r="I13" s="10">
        <f t="shared" si="4"/>
        <v>12</v>
      </c>
      <c r="J13" s="12">
        <f t="shared" si="5"/>
        <v>1441.2698412698412</v>
      </c>
      <c r="K13" s="10">
        <f t="shared" si="6"/>
        <v>11</v>
      </c>
      <c r="L13" s="13">
        <v>119</v>
      </c>
      <c r="M13" s="12">
        <f t="shared" si="7"/>
        <v>905.5555555555555</v>
      </c>
      <c r="N13" s="10">
        <f t="shared" si="8"/>
        <v>4</v>
      </c>
      <c r="O13" s="12">
        <f t="shared" si="9"/>
        <v>2346.8253968253966</v>
      </c>
      <c r="P13" s="10">
        <f t="shared" si="10"/>
        <v>10</v>
      </c>
      <c r="Q13" s="17">
        <v>975</v>
      </c>
      <c r="R13" s="18">
        <f t="shared" si="11"/>
        <v>320.5128205128205</v>
      </c>
      <c r="S13" s="16">
        <f t="shared" si="12"/>
        <v>9</v>
      </c>
      <c r="T13" s="18">
        <f t="shared" si="13"/>
        <v>2667.338217338217</v>
      </c>
      <c r="U13" s="16">
        <f t="shared" si="14"/>
        <v>11</v>
      </c>
    </row>
    <row r="14" spans="1:21" ht="26.25">
      <c r="A14" s="16">
        <f t="shared" si="0"/>
        <v>12</v>
      </c>
      <c r="B14" s="63" t="s">
        <v>100</v>
      </c>
      <c r="C14" s="69" t="s">
        <v>139</v>
      </c>
      <c r="D14" s="17">
        <v>370</v>
      </c>
      <c r="E14" s="12">
        <f t="shared" si="1"/>
        <v>725.9259259259259</v>
      </c>
      <c r="F14" s="10">
        <f t="shared" si="2"/>
        <v>11</v>
      </c>
      <c r="G14" s="17">
        <v>407</v>
      </c>
      <c r="H14" s="12">
        <f t="shared" si="3"/>
        <v>696.8253968253968</v>
      </c>
      <c r="I14" s="10">
        <f t="shared" si="4"/>
        <v>11</v>
      </c>
      <c r="J14" s="12">
        <f t="shared" si="5"/>
        <v>1422.7513227513227</v>
      </c>
      <c r="K14" s="10">
        <f t="shared" si="6"/>
        <v>12</v>
      </c>
      <c r="L14" s="13">
        <v>371</v>
      </c>
      <c r="M14" s="12">
        <f t="shared" si="7"/>
        <v>705.5555555555555</v>
      </c>
      <c r="N14" s="10">
        <f t="shared" si="8"/>
        <v>14</v>
      </c>
      <c r="O14" s="12">
        <f t="shared" si="9"/>
        <v>2128.3068783068784</v>
      </c>
      <c r="P14" s="10">
        <f t="shared" si="10"/>
        <v>12</v>
      </c>
      <c r="Q14" s="17">
        <v>910</v>
      </c>
      <c r="R14" s="18">
        <f t="shared" si="11"/>
        <v>376.06837606837604</v>
      </c>
      <c r="S14" s="16">
        <f t="shared" si="12"/>
        <v>6</v>
      </c>
      <c r="T14" s="18">
        <f t="shared" si="13"/>
        <v>2504.3752543752544</v>
      </c>
      <c r="U14" s="16">
        <f t="shared" si="14"/>
        <v>12</v>
      </c>
    </row>
    <row r="15" spans="1:21" ht="26.25">
      <c r="A15" s="16">
        <f t="shared" si="0"/>
        <v>13</v>
      </c>
      <c r="B15" s="63" t="s">
        <v>99</v>
      </c>
      <c r="C15" s="69" t="s">
        <v>139</v>
      </c>
      <c r="D15" s="17">
        <v>455</v>
      </c>
      <c r="E15" s="12">
        <f t="shared" si="1"/>
        <v>662.9629629629629</v>
      </c>
      <c r="F15" s="10">
        <f t="shared" si="2"/>
        <v>13</v>
      </c>
      <c r="G15" s="17">
        <v>835</v>
      </c>
      <c r="H15" s="12">
        <f t="shared" si="3"/>
        <v>357.1428571428571</v>
      </c>
      <c r="I15" s="10">
        <f t="shared" si="4"/>
        <v>13</v>
      </c>
      <c r="J15" s="12">
        <f t="shared" si="5"/>
        <v>1020.10582010582</v>
      </c>
      <c r="K15" s="10">
        <f t="shared" si="6"/>
        <v>13</v>
      </c>
      <c r="L15" s="13">
        <v>121</v>
      </c>
      <c r="M15" s="12">
        <f t="shared" si="7"/>
        <v>903.9682539682539</v>
      </c>
      <c r="N15" s="10">
        <f t="shared" si="8"/>
        <v>5</v>
      </c>
      <c r="O15" s="12">
        <f t="shared" si="9"/>
        <v>1924.074074074074</v>
      </c>
      <c r="P15" s="10">
        <f t="shared" si="10"/>
        <v>13</v>
      </c>
      <c r="Q15" s="17">
        <v>1080</v>
      </c>
      <c r="R15" s="18">
        <f t="shared" si="11"/>
        <v>230.76923076923075</v>
      </c>
      <c r="S15" s="16">
        <f t="shared" si="12"/>
        <v>12</v>
      </c>
      <c r="T15" s="18">
        <f t="shared" si="13"/>
        <v>2154.843304843305</v>
      </c>
      <c r="U15" s="16">
        <f t="shared" si="14"/>
        <v>13</v>
      </c>
    </row>
    <row r="16" spans="1:21" ht="26.25">
      <c r="A16" s="16">
        <f t="shared" si="0"/>
        <v>14</v>
      </c>
      <c r="B16" s="63" t="s">
        <v>98</v>
      </c>
      <c r="C16" s="69" t="s">
        <v>139</v>
      </c>
      <c r="D16" s="17">
        <v>460</v>
      </c>
      <c r="E16" s="12">
        <f t="shared" si="1"/>
        <v>659.2592592592592</v>
      </c>
      <c r="F16" s="10">
        <f t="shared" si="2"/>
        <v>14</v>
      </c>
      <c r="G16" s="17">
        <v>835</v>
      </c>
      <c r="H16" s="12">
        <f t="shared" si="3"/>
        <v>357.1428571428571</v>
      </c>
      <c r="I16" s="10">
        <f t="shared" si="4"/>
        <v>13</v>
      </c>
      <c r="J16" s="12">
        <f t="shared" si="5"/>
        <v>1016.4021164021163</v>
      </c>
      <c r="K16" s="10">
        <f t="shared" si="6"/>
        <v>14</v>
      </c>
      <c r="L16" s="13">
        <v>370</v>
      </c>
      <c r="M16" s="12">
        <f t="shared" si="7"/>
        <v>706.3492063492063</v>
      </c>
      <c r="N16" s="10">
        <f t="shared" si="8"/>
        <v>13</v>
      </c>
      <c r="O16" s="12">
        <f t="shared" si="9"/>
        <v>1722.7513227513227</v>
      </c>
      <c r="P16" s="10">
        <f t="shared" si="10"/>
        <v>14</v>
      </c>
      <c r="Q16" s="17">
        <v>910</v>
      </c>
      <c r="R16" s="18">
        <f t="shared" si="11"/>
        <v>376.06837606837604</v>
      </c>
      <c r="S16" s="16">
        <f t="shared" si="12"/>
        <v>6</v>
      </c>
      <c r="T16" s="18">
        <f t="shared" si="13"/>
        <v>2098.8196988196987</v>
      </c>
      <c r="U16" s="16">
        <f t="shared" si="14"/>
        <v>14</v>
      </c>
    </row>
    <row r="17" spans="1:21" ht="39">
      <c r="A17" s="16">
        <f t="shared" si="0"/>
        <v>15</v>
      </c>
      <c r="B17" s="63" t="s">
        <v>95</v>
      </c>
      <c r="C17" s="69" t="s">
        <v>139</v>
      </c>
      <c r="D17" s="17">
        <v>730</v>
      </c>
      <c r="E17" s="12">
        <f t="shared" si="1"/>
        <v>459.25925925925924</v>
      </c>
      <c r="F17" s="10">
        <f t="shared" si="2"/>
        <v>16</v>
      </c>
      <c r="G17" s="17">
        <v>1040</v>
      </c>
      <c r="H17" s="12">
        <f t="shared" si="3"/>
        <v>194.44444444444443</v>
      </c>
      <c r="I17" s="10">
        <f t="shared" si="4"/>
        <v>15</v>
      </c>
      <c r="J17" s="12">
        <f t="shared" si="5"/>
        <v>653.7037037037037</v>
      </c>
      <c r="K17" s="10">
        <f t="shared" si="6"/>
        <v>15</v>
      </c>
      <c r="L17" s="13">
        <v>412</v>
      </c>
      <c r="M17" s="12">
        <f t="shared" si="7"/>
        <v>673.015873015873</v>
      </c>
      <c r="N17" s="10">
        <f t="shared" si="8"/>
        <v>15</v>
      </c>
      <c r="O17" s="12">
        <f t="shared" si="9"/>
        <v>1326.7195767195767</v>
      </c>
      <c r="P17" s="10">
        <f t="shared" si="10"/>
        <v>15</v>
      </c>
      <c r="Q17" s="17">
        <v>910</v>
      </c>
      <c r="R17" s="18">
        <f t="shared" si="11"/>
        <v>376.06837606837604</v>
      </c>
      <c r="S17" s="16">
        <f t="shared" si="12"/>
        <v>6</v>
      </c>
      <c r="T17" s="18">
        <f t="shared" si="13"/>
        <v>1702.7879527879527</v>
      </c>
      <c r="U17" s="16">
        <f t="shared" si="14"/>
        <v>15</v>
      </c>
    </row>
    <row r="18" spans="1:21" ht="26.25">
      <c r="A18" s="16">
        <f t="shared" si="0"/>
        <v>16</v>
      </c>
      <c r="B18" s="75" t="s">
        <v>107</v>
      </c>
      <c r="C18" s="69" t="s">
        <v>139</v>
      </c>
      <c r="D18" s="17">
        <v>720</v>
      </c>
      <c r="E18" s="12">
        <f t="shared" si="1"/>
        <v>466.66666666666663</v>
      </c>
      <c r="F18" s="10">
        <f t="shared" si="2"/>
        <v>15</v>
      </c>
      <c r="G18" s="17" t="s">
        <v>108</v>
      </c>
      <c r="H18" s="12">
        <f t="shared" si="3"/>
        <v>0</v>
      </c>
      <c r="I18" s="10">
        <f t="shared" si="4"/>
        <v>16</v>
      </c>
      <c r="J18" s="12">
        <f t="shared" si="5"/>
        <v>466.66666666666663</v>
      </c>
      <c r="K18" s="10">
        <f t="shared" si="6"/>
        <v>16</v>
      </c>
      <c r="L18" s="13" t="s">
        <v>108</v>
      </c>
      <c r="M18" s="12">
        <f t="shared" si="7"/>
        <v>0</v>
      </c>
      <c r="N18" s="10">
        <f t="shared" si="8"/>
        <v>20</v>
      </c>
      <c r="O18" s="12">
        <f t="shared" si="9"/>
        <v>466.66666666666663</v>
      </c>
      <c r="P18" s="10">
        <f t="shared" si="10"/>
        <v>16</v>
      </c>
      <c r="Q18" s="17" t="s">
        <v>108</v>
      </c>
      <c r="R18" s="18">
        <f t="shared" si="11"/>
        <v>0</v>
      </c>
      <c r="S18" s="16">
        <f t="shared" si="12"/>
        <v>16</v>
      </c>
      <c r="T18" s="18">
        <f t="shared" si="13"/>
        <v>466.66666666666663</v>
      </c>
      <c r="U18" s="16">
        <f t="shared" si="14"/>
        <v>16</v>
      </c>
    </row>
    <row r="19" spans="1:21" ht="26.25">
      <c r="A19" s="16">
        <f t="shared" si="0"/>
        <v>17</v>
      </c>
      <c r="B19" s="30" t="s">
        <v>118</v>
      </c>
      <c r="C19" s="69" t="s">
        <v>139</v>
      </c>
      <c r="D19" s="17" t="s">
        <v>108</v>
      </c>
      <c r="E19" s="12">
        <f t="shared" si="1"/>
        <v>0</v>
      </c>
      <c r="F19" s="10">
        <f t="shared" si="2"/>
        <v>17</v>
      </c>
      <c r="G19" s="17" t="s">
        <v>108</v>
      </c>
      <c r="H19" s="12">
        <f t="shared" si="3"/>
        <v>0</v>
      </c>
      <c r="I19" s="10">
        <f t="shared" si="4"/>
        <v>16</v>
      </c>
      <c r="J19" s="12">
        <f t="shared" si="5"/>
        <v>0</v>
      </c>
      <c r="K19" s="10">
        <f t="shared" si="6"/>
        <v>17</v>
      </c>
      <c r="L19" s="13">
        <v>950</v>
      </c>
      <c r="M19" s="12">
        <f t="shared" si="7"/>
        <v>246.03174603174602</v>
      </c>
      <c r="N19" s="10">
        <f t="shared" si="8"/>
        <v>16</v>
      </c>
      <c r="O19" s="12">
        <f t="shared" si="9"/>
        <v>246.03174603174602</v>
      </c>
      <c r="P19" s="10">
        <f t="shared" si="10"/>
        <v>17</v>
      </c>
      <c r="Q19" s="17" t="s">
        <v>108</v>
      </c>
      <c r="R19" s="18">
        <f t="shared" si="11"/>
        <v>0</v>
      </c>
      <c r="S19" s="16">
        <f t="shared" si="12"/>
        <v>16</v>
      </c>
      <c r="T19" s="18">
        <f t="shared" si="13"/>
        <v>246.03174603174602</v>
      </c>
      <c r="U19" s="16">
        <f t="shared" si="14"/>
        <v>17</v>
      </c>
    </row>
    <row r="20" spans="1:21" ht="26.25">
      <c r="A20" s="16">
        <f t="shared" si="0"/>
        <v>17</v>
      </c>
      <c r="B20" s="30" t="s">
        <v>119</v>
      </c>
      <c r="C20" s="69" t="s">
        <v>139</v>
      </c>
      <c r="D20" s="17" t="s">
        <v>108</v>
      </c>
      <c r="E20" s="12">
        <f t="shared" si="1"/>
        <v>0</v>
      </c>
      <c r="F20" s="10">
        <f t="shared" si="2"/>
        <v>17</v>
      </c>
      <c r="G20" s="17" t="s">
        <v>108</v>
      </c>
      <c r="H20" s="12">
        <f t="shared" si="3"/>
        <v>0</v>
      </c>
      <c r="I20" s="10">
        <f t="shared" si="4"/>
        <v>16</v>
      </c>
      <c r="J20" s="12">
        <f t="shared" si="5"/>
        <v>0</v>
      </c>
      <c r="K20" s="10">
        <f t="shared" si="6"/>
        <v>17</v>
      </c>
      <c r="L20" s="13">
        <v>950</v>
      </c>
      <c r="M20" s="12">
        <f t="shared" si="7"/>
        <v>246.03174603174602</v>
      </c>
      <c r="N20" s="10">
        <f t="shared" si="8"/>
        <v>16</v>
      </c>
      <c r="O20" s="12">
        <f t="shared" si="9"/>
        <v>246.03174603174602</v>
      </c>
      <c r="P20" s="10">
        <f t="shared" si="10"/>
        <v>17</v>
      </c>
      <c r="Q20" s="17" t="s">
        <v>108</v>
      </c>
      <c r="R20" s="18">
        <f t="shared" si="11"/>
        <v>0</v>
      </c>
      <c r="S20" s="16">
        <f t="shared" si="12"/>
        <v>16</v>
      </c>
      <c r="T20" s="18">
        <f t="shared" si="13"/>
        <v>246.03174603174602</v>
      </c>
      <c r="U20" s="16">
        <f t="shared" si="14"/>
        <v>17</v>
      </c>
    </row>
    <row r="21" spans="1:21" ht="26.25">
      <c r="A21" s="16">
        <f t="shared" si="0"/>
        <v>17</v>
      </c>
      <c r="B21" s="30" t="s">
        <v>120</v>
      </c>
      <c r="C21" s="69" t="s">
        <v>139</v>
      </c>
      <c r="D21" s="17" t="s">
        <v>108</v>
      </c>
      <c r="E21" s="12">
        <f t="shared" si="1"/>
        <v>0</v>
      </c>
      <c r="F21" s="10">
        <f t="shared" si="2"/>
        <v>17</v>
      </c>
      <c r="G21" s="17" t="s">
        <v>108</v>
      </c>
      <c r="H21" s="12">
        <f t="shared" si="3"/>
        <v>0</v>
      </c>
      <c r="I21" s="10">
        <f t="shared" si="4"/>
        <v>16</v>
      </c>
      <c r="J21" s="12">
        <f t="shared" si="5"/>
        <v>0</v>
      </c>
      <c r="K21" s="10">
        <f t="shared" si="6"/>
        <v>17</v>
      </c>
      <c r="L21" s="13">
        <v>950</v>
      </c>
      <c r="M21" s="12">
        <f t="shared" si="7"/>
        <v>246.03174603174602</v>
      </c>
      <c r="N21" s="10">
        <f t="shared" si="8"/>
        <v>16</v>
      </c>
      <c r="O21" s="12">
        <f t="shared" si="9"/>
        <v>246.03174603174602</v>
      </c>
      <c r="P21" s="10">
        <f t="shared" si="10"/>
        <v>17</v>
      </c>
      <c r="Q21" s="17" t="s">
        <v>108</v>
      </c>
      <c r="R21" s="18">
        <f t="shared" si="11"/>
        <v>0</v>
      </c>
      <c r="S21" s="16">
        <f t="shared" si="12"/>
        <v>16</v>
      </c>
      <c r="T21" s="18">
        <f t="shared" si="13"/>
        <v>246.03174603174602</v>
      </c>
      <c r="U21" s="16">
        <f t="shared" si="14"/>
        <v>17</v>
      </c>
    </row>
    <row r="22" spans="1:21" ht="39">
      <c r="A22" s="16">
        <f t="shared" si="0"/>
        <v>17</v>
      </c>
      <c r="B22" s="25" t="s">
        <v>121</v>
      </c>
      <c r="C22" s="68" t="s">
        <v>139</v>
      </c>
      <c r="D22" s="74" t="s">
        <v>108</v>
      </c>
      <c r="E22" s="12">
        <f t="shared" si="1"/>
        <v>0</v>
      </c>
      <c r="F22" s="10">
        <f t="shared" si="2"/>
        <v>17</v>
      </c>
      <c r="G22" s="17" t="s">
        <v>108</v>
      </c>
      <c r="H22" s="12">
        <f t="shared" si="3"/>
        <v>0</v>
      </c>
      <c r="I22" s="10">
        <f t="shared" si="4"/>
        <v>16</v>
      </c>
      <c r="J22" s="12">
        <f t="shared" si="5"/>
        <v>0</v>
      </c>
      <c r="K22" s="10">
        <f t="shared" si="6"/>
        <v>17</v>
      </c>
      <c r="L22" s="13">
        <v>950</v>
      </c>
      <c r="M22" s="12">
        <f t="shared" si="7"/>
        <v>246.03174603174602</v>
      </c>
      <c r="N22" s="10">
        <f t="shared" si="8"/>
        <v>16</v>
      </c>
      <c r="O22" s="12">
        <f t="shared" si="9"/>
        <v>246.03174603174602</v>
      </c>
      <c r="P22" s="10">
        <f t="shared" si="10"/>
        <v>17</v>
      </c>
      <c r="Q22" s="17" t="s">
        <v>108</v>
      </c>
      <c r="R22" s="18">
        <f t="shared" si="11"/>
        <v>0</v>
      </c>
      <c r="S22" s="16">
        <f t="shared" si="12"/>
        <v>16</v>
      </c>
      <c r="T22" s="18">
        <f t="shared" si="13"/>
        <v>246.03174603174602</v>
      </c>
      <c r="U22" s="16">
        <f t="shared" si="14"/>
        <v>17</v>
      </c>
    </row>
  </sheetData>
  <sheetProtection/>
  <mergeCells count="10">
    <mergeCell ref="L1:N1"/>
    <mergeCell ref="O1:P1"/>
    <mergeCell ref="Q1:S1"/>
    <mergeCell ref="T1:U1"/>
    <mergeCell ref="A1:A2"/>
    <mergeCell ref="B1:B2"/>
    <mergeCell ref="C1:C2"/>
    <mergeCell ref="D1:F1"/>
    <mergeCell ref="G1:I1"/>
    <mergeCell ref="J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.421875" style="0" customWidth="1"/>
    <col min="2" max="2" width="22.28125" style="0" customWidth="1"/>
    <col min="3" max="3" width="19.140625" style="0" customWidth="1"/>
    <col min="4" max="4" width="5.7109375" style="0" customWidth="1"/>
    <col min="5" max="5" width="9.28125" style="0" customWidth="1"/>
    <col min="6" max="6" width="3.28125" style="0" customWidth="1"/>
    <col min="7" max="7" width="5.7109375" style="0" customWidth="1"/>
    <col min="8" max="8" width="9.28125" style="0" customWidth="1"/>
    <col min="9" max="9" width="3.28125" style="0" customWidth="1"/>
    <col min="10" max="10" width="9.28125" style="0" customWidth="1"/>
    <col min="11" max="11" width="3.28125" style="0" customWidth="1"/>
    <col min="12" max="12" width="5.7109375" style="0" customWidth="1"/>
    <col min="13" max="13" width="9.28125" style="0" customWidth="1"/>
    <col min="14" max="14" width="3.28125" style="0" customWidth="1"/>
    <col min="15" max="15" width="9.28125" style="0" customWidth="1"/>
    <col min="16" max="16" width="3.28125" style="0" customWidth="1"/>
  </cols>
  <sheetData>
    <row r="1" spans="1:21" ht="12.75">
      <c r="A1" s="93" t="s">
        <v>0</v>
      </c>
      <c r="B1" s="94" t="s">
        <v>1</v>
      </c>
      <c r="C1" s="94" t="s">
        <v>42</v>
      </c>
      <c r="D1" s="88" t="s">
        <v>3</v>
      </c>
      <c r="E1" s="88"/>
      <c r="F1" s="88"/>
      <c r="G1" s="88" t="s">
        <v>4</v>
      </c>
      <c r="H1" s="88"/>
      <c r="I1" s="88"/>
      <c r="J1" s="95" t="s">
        <v>5</v>
      </c>
      <c r="K1" s="95"/>
      <c r="L1" s="88" t="s">
        <v>6</v>
      </c>
      <c r="M1" s="88"/>
      <c r="N1" s="88"/>
      <c r="O1" s="96" t="s">
        <v>7</v>
      </c>
      <c r="P1" s="112"/>
      <c r="Q1" s="104"/>
      <c r="R1" s="104"/>
      <c r="S1" s="104"/>
      <c r="T1" s="104"/>
      <c r="U1" s="104"/>
    </row>
    <row r="2" spans="1:21" ht="49.5" thickBot="1">
      <c r="A2" s="93"/>
      <c r="B2" s="94"/>
      <c r="C2" s="94"/>
      <c r="D2" s="3" t="s">
        <v>11</v>
      </c>
      <c r="E2" s="4" t="s">
        <v>49</v>
      </c>
      <c r="F2" s="3" t="s">
        <v>13</v>
      </c>
      <c r="G2" s="3" t="s">
        <v>11</v>
      </c>
      <c r="H2" s="4" t="s">
        <v>49</v>
      </c>
      <c r="I2" s="3" t="s">
        <v>13</v>
      </c>
      <c r="J2" s="4" t="s">
        <v>49</v>
      </c>
      <c r="K2" s="3" t="s">
        <v>13</v>
      </c>
      <c r="L2" s="3" t="s">
        <v>11</v>
      </c>
      <c r="M2" s="4" t="s">
        <v>49</v>
      </c>
      <c r="N2" s="3" t="s">
        <v>13</v>
      </c>
      <c r="O2" s="110" t="s">
        <v>49</v>
      </c>
      <c r="P2" s="113" t="s">
        <v>13</v>
      </c>
      <c r="Q2" s="105"/>
      <c r="R2" s="106"/>
      <c r="S2" s="105"/>
      <c r="T2" s="106"/>
      <c r="U2" s="105"/>
    </row>
    <row r="3" spans="1:21" ht="26.25">
      <c r="A3" s="16">
        <v>1</v>
      </c>
      <c r="B3" s="62" t="s">
        <v>148</v>
      </c>
      <c r="C3" s="68" t="s">
        <v>146</v>
      </c>
      <c r="D3" s="17">
        <v>125</v>
      </c>
      <c r="E3" s="12">
        <f>IF(D3&lt;&gt;"",IF(ISNUMBER(D3),MAX(1000/Stałe!H$2*(Stałe!H$2-D3+MIN(D$1:D$31987)),0),0),"")</f>
        <v>960.3174603174602</v>
      </c>
      <c r="F3" s="10">
        <f>IF(E3&lt;&gt;"",RANK(E3,E$1:E$31987),"")</f>
        <v>3</v>
      </c>
      <c r="G3" s="11">
        <v>0</v>
      </c>
      <c r="H3" s="12">
        <f>IF(G3&lt;&gt;"",IF(ISNUMBER(G3),MAX(1000/Stałe!H$3*(Stałe!H$3-G3+MIN(G$1:G$31987)),0),0),"")</f>
        <v>999.9999999999999</v>
      </c>
      <c r="I3" s="10">
        <f>IF(H3&lt;&gt;"",RANK(H3,H$1:H$31987),"")</f>
        <v>1</v>
      </c>
      <c r="J3" s="12">
        <f>IF(H3&lt;&gt;"",E3+H3,"")</f>
        <v>1960.3174603174602</v>
      </c>
      <c r="K3" s="10">
        <f>IF(J3&lt;&gt;"",RANK(J3,J$1:J$31987),"")</f>
        <v>1</v>
      </c>
      <c r="L3" s="13">
        <v>950</v>
      </c>
      <c r="M3" s="12">
        <f>IF(L3&lt;&gt;"",IF(ISNUMBER(L3),MAX(1000/Stałe!H$4*(Stałe!H$4-L3+MIN(L$1:L$31987)),0),0),"")</f>
        <v>1000</v>
      </c>
      <c r="N3" s="10">
        <f>IF(M3&lt;&gt;"",RANK(M3,M$1:M$31987),"")</f>
        <v>1</v>
      </c>
      <c r="O3" s="111">
        <f>IF(M3&lt;&gt;"",J3+M3,"")</f>
        <v>2960.3174603174602</v>
      </c>
      <c r="P3" s="48">
        <f>IF(O3&lt;&gt;"",RANK(O3,O$1:O$31987),"")</f>
        <v>1</v>
      </c>
      <c r="Q3" s="107"/>
      <c r="R3" s="108"/>
      <c r="S3" s="109"/>
      <c r="T3" s="108"/>
      <c r="U3" s="109"/>
    </row>
    <row r="4" spans="1:21" ht="26.25">
      <c r="A4" s="16">
        <v>2</v>
      </c>
      <c r="B4" s="62" t="s">
        <v>149</v>
      </c>
      <c r="C4" s="68" t="s">
        <v>146</v>
      </c>
      <c r="D4" s="65">
        <v>75</v>
      </c>
      <c r="E4" s="12">
        <f>IF(D4&lt;&gt;"",IF(ISNUMBER(D4),MAX(1000/Stałe!H$2*(Stałe!H$2-D4+MIN(D$1:D$31987)),0),0),"")</f>
        <v>1000</v>
      </c>
      <c r="F4" s="10">
        <f>IF(E4&lt;&gt;"",RANK(E4,E$1:E$31987),"")</f>
        <v>1</v>
      </c>
      <c r="G4" s="17">
        <v>145</v>
      </c>
      <c r="H4" s="12">
        <f>IF(G4&lt;&gt;"",IF(ISNUMBER(G4),MAX(1000/Stałe!H$3*(Stałe!H$3-G4+MIN(G$1:G$31987)),0),0),"")</f>
        <v>833.3333333333333</v>
      </c>
      <c r="I4" s="10">
        <f>IF(H4&lt;&gt;"",RANK(H4,H$1:H$31987),"")</f>
        <v>2</v>
      </c>
      <c r="J4" s="12">
        <f>IF(H4&lt;&gt;"",E4+H4,"")</f>
        <v>1833.3333333333333</v>
      </c>
      <c r="K4" s="10">
        <f>IF(J4&lt;&gt;"",RANK(J4,J$1:J$31987),"")</f>
        <v>2</v>
      </c>
      <c r="L4" s="13">
        <v>950</v>
      </c>
      <c r="M4" s="12">
        <f>IF(L4&lt;&gt;"",IF(ISNUMBER(L4),MAX(1000/Stałe!H$4*(Stałe!H$4-L4+MIN(L$1:L$31987)),0),0),"")</f>
        <v>1000</v>
      </c>
      <c r="N4" s="10">
        <f>IF(M4&lt;&gt;"",RANK(M4,M$1:M$31987),"")</f>
        <v>1</v>
      </c>
      <c r="O4" s="111">
        <f>IF(M4&lt;&gt;"",J4+M4,"")</f>
        <v>2833.333333333333</v>
      </c>
      <c r="P4" s="48">
        <f>IF(O4&lt;&gt;"",RANK(O4,O$1:O$31987),"")</f>
        <v>2</v>
      </c>
      <c r="Q4" s="107"/>
      <c r="R4" s="108"/>
      <c r="S4" s="109"/>
      <c r="T4" s="108"/>
      <c r="U4" s="109"/>
    </row>
    <row r="5" spans="1:21" ht="26.25">
      <c r="A5" s="16">
        <v>3</v>
      </c>
      <c r="B5" s="62" t="s">
        <v>150</v>
      </c>
      <c r="C5" s="68" t="s">
        <v>146</v>
      </c>
      <c r="D5" s="116">
        <v>80</v>
      </c>
      <c r="E5" s="12">
        <f>IF(D5&lt;&gt;"",IF(ISNUMBER(D5),MAX(1000/Stałe!H$2*(Stałe!H$2-D5+MIN(D$1:D$31987)),0),0),"")</f>
        <v>996.031746031746</v>
      </c>
      <c r="F5" s="10">
        <f>IF(E5&lt;&gt;"",RANK(E5,E$1:E$31987),"")</f>
        <v>2</v>
      </c>
      <c r="G5" s="20">
        <v>206</v>
      </c>
      <c r="H5" s="12">
        <f>IF(G5&lt;&gt;"",IF(ISNUMBER(G5),MAX(1000/Stałe!H$3*(Stałe!H$3-G5+MIN(G$1:G$31987)),0),0),"")</f>
        <v>763.2183908045977</v>
      </c>
      <c r="I5" s="10">
        <f>IF(H5&lt;&gt;"",RANK(H5,H$1:H$31987),"")</f>
        <v>4</v>
      </c>
      <c r="J5" s="12">
        <f>IF(H5&lt;&gt;"",E5+H5,"")</f>
        <v>1759.2501368363437</v>
      </c>
      <c r="K5" s="10">
        <f>IF(J5&lt;&gt;"",RANK(J5,J$1:J$31987),"")</f>
        <v>3</v>
      </c>
      <c r="L5" s="13">
        <v>950</v>
      </c>
      <c r="M5" s="12">
        <f>IF(L5&lt;&gt;"",IF(ISNUMBER(L5),MAX(1000/Stałe!H$4*(Stałe!H$4-L5+MIN(L$1:L$31987)),0),0),"")</f>
        <v>1000</v>
      </c>
      <c r="N5" s="10">
        <f>IF(M5&lt;&gt;"",RANK(M5,M$1:M$31987),"")</f>
        <v>1</v>
      </c>
      <c r="O5" s="111">
        <f>IF(M5&lt;&gt;"",J5+M5,"")</f>
        <v>2759.2501368363437</v>
      </c>
      <c r="P5" s="48">
        <f>IF(O5&lt;&gt;"",RANK(O5,O$1:O$31987),"")</f>
        <v>3</v>
      </c>
      <c r="Q5" s="107"/>
      <c r="R5" s="108"/>
      <c r="S5" s="109"/>
      <c r="T5" s="108"/>
      <c r="U5" s="109"/>
    </row>
    <row r="6" spans="1:21" ht="26.25">
      <c r="A6" s="16">
        <v>4</v>
      </c>
      <c r="B6" s="62" t="s">
        <v>147</v>
      </c>
      <c r="C6" s="68" t="s">
        <v>146</v>
      </c>
      <c r="D6" s="66">
        <v>170</v>
      </c>
      <c r="E6" s="12">
        <f>IF(D6&lt;&gt;"",IF(ISNUMBER(D6),MAX(1000/Stałe!H$2*(Stałe!H$2-D6+MIN(D$1:D$31987)),0),0),"")</f>
        <v>924.6031746031746</v>
      </c>
      <c r="F6" s="103">
        <f>IF(E6&lt;&gt;"",RANK(E6,E$1:E$31987),"")</f>
        <v>4</v>
      </c>
      <c r="G6" s="66">
        <v>165</v>
      </c>
      <c r="H6" s="117">
        <f>IF(G6&lt;&gt;"",IF(ISNUMBER(G6),MAX(1000/Stałe!H$3*(Stałe!H$3-G6+MIN(G$1:G$31987)),0),0),"")</f>
        <v>810.3448275862069</v>
      </c>
      <c r="I6" s="10">
        <f>IF(H6&lt;&gt;"",RANK(H6,H$1:H$31987),"")</f>
        <v>3</v>
      </c>
      <c r="J6" s="12">
        <f>IF(H6&lt;&gt;"",E6+H6,"")</f>
        <v>1734.9480021893814</v>
      </c>
      <c r="K6" s="10">
        <f>IF(J6&lt;&gt;"",RANK(J6,J$1:J$31987),"")</f>
        <v>4</v>
      </c>
      <c r="L6" s="17">
        <v>950</v>
      </c>
      <c r="M6" s="12">
        <f>IF(L6&lt;&gt;"",IF(ISNUMBER(L6),MAX(1000/Stałe!H$4*(Stałe!H$4-L6+MIN(L$1:L$31987)),0),0),"")</f>
        <v>1000</v>
      </c>
      <c r="N6" s="10">
        <f>IF(M6&lt;&gt;"",RANK(M6,M$1:M$31987),"")</f>
        <v>1</v>
      </c>
      <c r="O6" s="111">
        <f>IF(M6&lt;&gt;"",J6+M6,"")</f>
        <v>2734.9480021893814</v>
      </c>
      <c r="P6" s="48">
        <f>IF(O6&lt;&gt;"",RANK(O6,O$1:O$31987),"")</f>
        <v>4</v>
      </c>
      <c r="Q6" s="107"/>
      <c r="R6" s="108"/>
      <c r="S6" s="109"/>
      <c r="T6" s="108"/>
      <c r="U6" s="109"/>
    </row>
  </sheetData>
  <sheetProtection/>
  <mergeCells count="10">
    <mergeCell ref="L1:N1"/>
    <mergeCell ref="O1:P1"/>
    <mergeCell ref="Q1:S1"/>
    <mergeCell ref="T1:U1"/>
    <mergeCell ref="A1:A2"/>
    <mergeCell ref="B1:B2"/>
    <mergeCell ref="C1:C2"/>
    <mergeCell ref="D1:F1"/>
    <mergeCell ref="G1:I1"/>
    <mergeCell ref="J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F9" sqref="F9"/>
    </sheetView>
  </sheetViews>
  <sheetFormatPr defaultColWidth="9.140625" defaultRowHeight="12.75"/>
  <sheetData>
    <row r="1" spans="1:8" ht="12.75">
      <c r="A1" s="97" t="s">
        <v>66</v>
      </c>
      <c r="B1" s="97"/>
      <c r="C1" s="98" t="s">
        <v>67</v>
      </c>
      <c r="D1" s="99"/>
      <c r="E1" s="100" t="s">
        <v>79</v>
      </c>
      <c r="F1" s="100"/>
      <c r="G1" s="101" t="s">
        <v>145</v>
      </c>
      <c r="H1" s="101"/>
    </row>
    <row r="2" spans="1:8" ht="12.75">
      <c r="A2" s="22" t="s">
        <v>68</v>
      </c>
      <c r="B2" s="22">
        <v>1350</v>
      </c>
      <c r="C2" s="23" t="s">
        <v>69</v>
      </c>
      <c r="D2" s="56">
        <v>1350</v>
      </c>
      <c r="E2" s="59" t="s">
        <v>68</v>
      </c>
      <c r="F2" s="59">
        <v>1350</v>
      </c>
      <c r="G2" s="102" t="s">
        <v>68</v>
      </c>
      <c r="H2" s="102">
        <v>1260</v>
      </c>
    </row>
    <row r="3" spans="1:12" ht="12.75">
      <c r="A3" s="22" t="s">
        <v>70</v>
      </c>
      <c r="B3" s="22">
        <v>1410</v>
      </c>
      <c r="C3" s="23" t="s">
        <v>71</v>
      </c>
      <c r="D3" s="56">
        <v>1350</v>
      </c>
      <c r="E3" s="59" t="s">
        <v>70</v>
      </c>
      <c r="F3" s="59">
        <v>1260</v>
      </c>
      <c r="G3" s="102" t="s">
        <v>70</v>
      </c>
      <c r="H3" s="102">
        <v>870</v>
      </c>
      <c r="I3" s="114"/>
      <c r="J3" s="114"/>
      <c r="K3" s="114"/>
      <c r="L3" s="114"/>
    </row>
    <row r="4" spans="1:12" ht="12.75">
      <c r="A4" s="22" t="s">
        <v>72</v>
      </c>
      <c r="B4" s="22">
        <v>1740</v>
      </c>
      <c r="C4" s="23" t="s">
        <v>73</v>
      </c>
      <c r="D4" s="57">
        <v>1710</v>
      </c>
      <c r="E4" s="59" t="s">
        <v>72</v>
      </c>
      <c r="F4" s="59">
        <v>1260</v>
      </c>
      <c r="G4" s="102" t="s">
        <v>72</v>
      </c>
      <c r="H4" s="102">
        <v>1260</v>
      </c>
      <c r="I4" s="114"/>
      <c r="J4" s="115"/>
      <c r="K4" s="115"/>
      <c r="L4" s="114"/>
    </row>
    <row r="5" spans="1:12" ht="12.75">
      <c r="A5" s="22" t="s">
        <v>74</v>
      </c>
      <c r="B5" s="21">
        <v>1860</v>
      </c>
      <c r="C5" s="56" t="s">
        <v>75</v>
      </c>
      <c r="D5" s="58">
        <v>1260</v>
      </c>
      <c r="E5" s="59" t="s">
        <v>74</v>
      </c>
      <c r="F5" s="59">
        <v>1170</v>
      </c>
      <c r="G5" s="102"/>
      <c r="H5" s="102"/>
      <c r="I5" s="114"/>
      <c r="J5" s="114"/>
      <c r="K5" s="114"/>
      <c r="L5" s="114"/>
    </row>
    <row r="6" spans="9:12" ht="12.75">
      <c r="I6" s="114"/>
      <c r="J6" s="114"/>
      <c r="K6" s="114"/>
      <c r="L6" s="114"/>
    </row>
    <row r="7" spans="9:12" ht="12.75">
      <c r="I7" s="114"/>
      <c r="J7" s="114"/>
      <c r="K7" s="114"/>
      <c r="L7" s="114"/>
    </row>
    <row r="8" spans="9:12" ht="12.75">
      <c r="I8" s="114"/>
      <c r="J8" s="114"/>
      <c r="K8" s="114"/>
      <c r="L8" s="114"/>
    </row>
  </sheetData>
  <sheetProtection/>
  <mergeCells count="5">
    <mergeCell ref="A1:B1"/>
    <mergeCell ref="C1:D1"/>
    <mergeCell ref="E1:F1"/>
    <mergeCell ref="J4:K4"/>
    <mergeCell ref="G1:H1"/>
  </mergeCells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Bartłomiej</cp:lastModifiedBy>
  <cp:lastPrinted>2014-11-09T05:18:27Z</cp:lastPrinted>
  <dcterms:created xsi:type="dcterms:W3CDTF">1998-06-05T10:25:00Z</dcterms:created>
  <dcterms:modified xsi:type="dcterms:W3CDTF">2014-11-23T13:20:33Z</dcterms:modified>
  <cp:category/>
  <cp:version/>
  <cp:contentType/>
  <cp:contentStatus/>
  <cp:revision>1</cp:revision>
</cp:coreProperties>
</file>