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640" yWindow="0" windowWidth="21940" windowHeight="12580" tabRatio="601" activeTab="0"/>
  </bookViews>
  <sheets>
    <sheet name="TD" sheetId="1" r:id="rId1"/>
    <sheet name="TM" sheetId="2" r:id="rId2"/>
    <sheet name="TU" sheetId="3" r:id="rId3"/>
    <sheet name="TZ" sheetId="4" r:id="rId4"/>
    <sheet name="Stałe" sheetId="5" r:id="rId5"/>
  </sheets>
  <definedNames>
    <definedName name="_TDE1">'Stałe'!$J$2</definedName>
    <definedName name="_TDE2">'Stałe'!$J$3</definedName>
    <definedName name="_TDE3">'Stałe'!$J$4</definedName>
    <definedName name="_TDE4">'Stałe'!#REF!</definedName>
    <definedName name="_TJE1">'Stałe'!$D$2</definedName>
    <definedName name="_TJE2">'Stałe'!$D$3</definedName>
    <definedName name="_TJE3">'Stałe'!$D$4</definedName>
    <definedName name="_TJE4">'Stałe'!#REF!</definedName>
    <definedName name="_tm1">'Stałe'!$F$2</definedName>
    <definedName name="_tm2">'Stałe'!$F$3</definedName>
    <definedName name="_tm3">'Stałe'!$F$4</definedName>
    <definedName name="_TME1">'Stałe'!$H$2</definedName>
    <definedName name="_TME2">'Stałe'!$H$3</definedName>
    <definedName name="_TME3">'Stałe'!$H$4</definedName>
    <definedName name="_TME4">'Stałe'!#REF!</definedName>
    <definedName name="_TPE1">'Stałe'!#REF!</definedName>
    <definedName name="_TPE2">'Stałe'!#REF!</definedName>
    <definedName name="_TPE3">'Stałe'!#REF!</definedName>
    <definedName name="_TPE4">'Stałe'!#REF!</definedName>
    <definedName name="_TRE1">'Stałe'!#REF!</definedName>
    <definedName name="_TRE2">'Stałe'!#REF!</definedName>
    <definedName name="_TRE3">'Stałe'!#REF!</definedName>
    <definedName name="_TRE4">'Stałe'!#REF!</definedName>
    <definedName name="_TSE1">'Stałe'!$B$2</definedName>
    <definedName name="_TSE2">'Stałe'!$B$3</definedName>
    <definedName name="_TSE3">'Stałe'!$B$4</definedName>
    <definedName name="_TSE4">'Stałe'!#REF!</definedName>
    <definedName name="Excel_BuiltIn_Print_Area_21">'TU'!#REF!</definedName>
    <definedName name="_xlnm.Print_Area" localSheetId="1">'TM'!$A$1:$O$65484</definedName>
    <definedName name="_xlnm.Print_Area" localSheetId="2">'TU'!$A$1:$A$65507</definedName>
  </definedNames>
  <calcPr fullCalcOnLoad="1"/>
</workbook>
</file>

<file path=xl/sharedStrings.xml><?xml version="1.0" encoding="utf-8"?>
<sst xmlns="http://schemas.openxmlformats.org/spreadsheetml/2006/main" count="140" uniqueCount="56">
  <si>
    <t>Miejsce</t>
  </si>
  <si>
    <t>Imię i nazwisko</t>
  </si>
  <si>
    <t>Etap 1</t>
  </si>
  <si>
    <t>Etap 2</t>
  </si>
  <si>
    <t>Po etapie 2</t>
  </si>
  <si>
    <t>Etap 3</t>
  </si>
  <si>
    <t>Po etapie 3</t>
  </si>
  <si>
    <t>punkty
karne</t>
  </si>
  <si>
    <t>punkty
przelicze-
niowe</t>
  </si>
  <si>
    <t>miejsce</t>
  </si>
  <si>
    <t>abs</t>
  </si>
  <si>
    <t>Imię i Nazwisko</t>
  </si>
  <si>
    <t>TM</t>
  </si>
  <si>
    <t>TD</t>
  </si>
  <si>
    <t>E1</t>
  </si>
  <si>
    <t>E2</t>
  </si>
  <si>
    <t>E3</t>
  </si>
  <si>
    <t>TU</t>
  </si>
  <si>
    <t>TZ</t>
  </si>
  <si>
    <t>Zuzanna Szymańska</t>
  </si>
  <si>
    <t>Gabriela Bigdowska
Krystian Więch</t>
  </si>
  <si>
    <t>Weronika Suszek
Michał Kuc</t>
  </si>
  <si>
    <t>Zofia Brzozowiec
Weronika Kaczor</t>
  </si>
  <si>
    <t>Iwona Kurto
Andrzej Skonieczny</t>
  </si>
  <si>
    <t>Daniel Halicki
Bożena Bogdanowicz</t>
  </si>
  <si>
    <t>Krystyna Polonius
Jacek Gdula</t>
  </si>
  <si>
    <t>Piotr Kotkowiak
Mateusz Kula</t>
  </si>
  <si>
    <t>Mateusz Tyszkiewicz
Filip Tyszkiewicz</t>
  </si>
  <si>
    <t>Kajetan Kociuba
Wojtek Rusinek
Mateusz Żuchowski</t>
  </si>
  <si>
    <t>Filip Banach
Paweł Beker
Alan Skórzewski</t>
  </si>
  <si>
    <t>Ksawery Barański
Szymon Kopala
Kajetan Mikicin</t>
  </si>
  <si>
    <t>Maciej Mróz
Kacper Stroński
Kacper Bądkowski</t>
  </si>
  <si>
    <t>Tomasz Gajda
Rafał Wypyski
Piotr Polus</t>
  </si>
  <si>
    <t>Rafał Lachowicz
Jacek Mikcin
Mateusz Paszek</t>
  </si>
  <si>
    <t>Bartosz Kotowiak
Weronika Matyia</t>
  </si>
  <si>
    <t>Daria Mikuła
Izabela Stefaniak</t>
  </si>
  <si>
    <t>Ania Braziul
Agata Denderdka
Roksana Jabłecka</t>
  </si>
  <si>
    <t>Krzysztof Ligienza
Maciej Zachara</t>
  </si>
  <si>
    <t>Andrzej Krochmal
Piotr Wieczorek</t>
  </si>
  <si>
    <t>Krzysztof Miaśkiewicz
Marcin Stefaniak</t>
  </si>
  <si>
    <t>Marta Kapołka
Adam Stalka</t>
  </si>
  <si>
    <t>Edward Fudro
Tomasz Paszek</t>
  </si>
  <si>
    <t>Marcin Iwiński
Bartosz Mróz</t>
  </si>
  <si>
    <t>Marcin Krasuski</t>
  </si>
  <si>
    <t>Agnieszka Ćmiel
Adam Gruca</t>
  </si>
  <si>
    <t>Zbigniew Socha
Tadeusz Kucharski</t>
  </si>
  <si>
    <t>Paweł Rozwadowski
Anna Natusiewicz</t>
  </si>
  <si>
    <t>Sławomir Frynas</t>
  </si>
  <si>
    <t>Adam Skoczyński
Arkadiusz Skoczyński</t>
  </si>
  <si>
    <t xml:space="preserve">  </t>
  </si>
  <si>
    <t>TJ</t>
  </si>
  <si>
    <r>
      <t>Julia Sałapa
Gabriela Wyrębska
Nadia Krzy</t>
    </r>
    <r>
      <rPr>
        <sz val="10"/>
        <rFont val="Arial"/>
        <family val="0"/>
      </rPr>
      <t>wińska</t>
    </r>
  </si>
  <si>
    <r>
      <t>Michał Bonowicz
Hubert Kor</t>
    </r>
    <r>
      <rPr>
        <sz val="10"/>
        <rFont val="Arial"/>
        <family val="0"/>
      </rPr>
      <t>paczewski</t>
    </r>
    <r>
      <rPr>
        <sz val="10"/>
        <rFont val="Arial"/>
        <family val="0"/>
      </rPr>
      <t xml:space="preserve">
Mateusz Skurko</t>
    </r>
  </si>
  <si>
    <t>Nadia Krzywińska</t>
  </si>
  <si>
    <t>ABS</t>
  </si>
  <si>
    <t>Iga Mikuła
Maja Kula</t>
  </si>
</sst>
</file>

<file path=xl/styles.xml><?xml version="1.0" encoding="utf-8"?>
<styleSheet xmlns="http://schemas.openxmlformats.org/spreadsheetml/2006/main">
  <numFmts count="16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u val="single"/>
      <sz val="8.8"/>
      <color indexed="12"/>
      <name val="Arial CE"/>
      <family val="2"/>
    </font>
    <font>
      <u val="single"/>
      <sz val="8.8"/>
      <color indexed="20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" fontId="0" fillId="0" borderId="0" xfId="0" applyNumberFormat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2" fontId="0" fillId="0" borderId="0" xfId="0" applyNumberFormat="1" applyAlignment="1">
      <alignment horizontal="right" vertical="center" wrapText="1"/>
    </xf>
    <xf numFmtId="1" fontId="5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3" borderId="0" xfId="0" applyFill="1" applyAlignment="1">
      <alignment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2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/>
    </xf>
    <xf numFmtId="2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2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 applyProtection="1">
      <alignment horizontal="left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2" fontId="0" fillId="0" borderId="14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 applyProtection="1">
      <alignment horizontal="left" vertical="center" wrapText="1"/>
      <protection locked="0"/>
    </xf>
    <xf numFmtId="1" fontId="0" fillId="0" borderId="19" xfId="0" applyNumberFormat="1" applyBorder="1" applyAlignment="1" applyProtection="1">
      <alignment horizontal="center" vertical="center" wrapText="1"/>
      <protection locked="0"/>
    </xf>
    <xf numFmtId="2" fontId="0" fillId="0" borderId="19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1" fontId="7" fillId="0" borderId="24" xfId="0" applyNumberFormat="1" applyFont="1" applyBorder="1" applyAlignment="1" applyProtection="1">
      <alignment horizontal="center" vertical="center" wrapText="1"/>
      <protection locked="0"/>
    </xf>
    <xf numFmtId="2" fontId="7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1" fontId="7" fillId="0" borderId="19" xfId="0" applyNumberFormat="1" applyFont="1" applyBorder="1" applyAlignment="1" applyProtection="1">
      <alignment horizontal="center" vertical="center" wrapText="1"/>
      <protection locked="0"/>
    </xf>
    <xf numFmtId="2" fontId="7" fillId="0" borderId="19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49" fontId="4" fillId="39" borderId="26" xfId="0" applyNumberFormat="1" applyFont="1" applyFill="1" applyBorder="1" applyAlignment="1">
      <alignment horizontal="center" vertical="center" textRotation="90" wrapText="1"/>
    </xf>
    <xf numFmtId="2" fontId="4" fillId="39" borderId="26" xfId="0" applyNumberFormat="1" applyFont="1" applyFill="1" applyBorder="1" applyAlignment="1">
      <alignment horizontal="center" vertical="center" textRotation="90" wrapText="1"/>
    </xf>
    <xf numFmtId="49" fontId="4" fillId="39" borderId="27" xfId="0" applyNumberFormat="1" applyFont="1" applyFill="1" applyBorder="1" applyAlignment="1">
      <alignment horizontal="center" vertical="center" textRotation="90" wrapText="1"/>
    </xf>
    <xf numFmtId="1" fontId="6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1" fontId="7" fillId="0" borderId="14" xfId="0" applyNumberFormat="1" applyFont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49" fontId="4" fillId="39" borderId="19" xfId="0" applyNumberFormat="1" applyFont="1" applyFill="1" applyBorder="1" applyAlignment="1">
      <alignment horizontal="center" vertical="center" textRotation="90" wrapText="1"/>
    </xf>
    <xf numFmtId="2" fontId="4" fillId="39" borderId="19" xfId="0" applyNumberFormat="1" applyFont="1" applyFill="1" applyBorder="1" applyAlignment="1">
      <alignment horizontal="center" vertical="center" textRotation="90" wrapText="1"/>
    </xf>
    <xf numFmtId="49" fontId="4" fillId="39" borderId="20" xfId="0" applyNumberFormat="1" applyFont="1" applyFill="1" applyBorder="1" applyAlignment="1">
      <alignment horizontal="center" vertical="center" textRotation="90" wrapText="1"/>
    </xf>
    <xf numFmtId="1" fontId="6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1" fontId="7" fillId="0" borderId="30" xfId="0" applyNumberFormat="1" applyFont="1" applyBorder="1" applyAlignment="1" applyProtection="1">
      <alignment horizontal="center" vertical="center" wrapText="1"/>
      <protection locked="0"/>
    </xf>
    <xf numFmtId="2" fontId="7" fillId="0" borderId="30" xfId="0" applyNumberFormat="1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center" vertical="center" wrapText="1"/>
    </xf>
    <xf numFmtId="49" fontId="4" fillId="39" borderId="32" xfId="0" applyNumberFormat="1" applyFont="1" applyFill="1" applyBorder="1" applyAlignment="1">
      <alignment horizontal="center" vertical="center" textRotation="90" wrapText="1"/>
    </xf>
    <xf numFmtId="2" fontId="4" fillId="39" borderId="32" xfId="0" applyNumberFormat="1" applyFont="1" applyFill="1" applyBorder="1" applyAlignment="1">
      <alignment horizontal="center" vertical="center" textRotation="90" wrapText="1"/>
    </xf>
    <xf numFmtId="49" fontId="4" fillId="39" borderId="33" xfId="0" applyNumberFormat="1" applyFont="1" applyFill="1" applyBorder="1" applyAlignment="1">
      <alignment horizontal="center" vertical="center" textRotation="90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1" fontId="1" fillId="0" borderId="30" xfId="0" applyNumberFormat="1" applyFont="1" applyBorder="1" applyAlignment="1" applyProtection="1">
      <alignment horizontal="center" vertical="center" wrapText="1"/>
      <protection locked="0"/>
    </xf>
    <xf numFmtId="2" fontId="1" fillId="0" borderId="30" xfId="0" applyNumberFormat="1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1" fontId="1" fillId="0" borderId="29" xfId="0" applyNumberFormat="1" applyFont="1" applyBorder="1" applyAlignment="1" applyProtection="1">
      <alignment horizontal="center" vertical="center" wrapText="1"/>
      <protection locked="0"/>
    </xf>
    <xf numFmtId="1" fontId="1" fillId="0" borderId="21" xfId="0" applyNumberFormat="1" applyFont="1" applyBorder="1" applyAlignment="1" applyProtection="1">
      <alignment horizontal="center" vertical="center" wrapText="1"/>
      <protection locked="0"/>
    </xf>
    <xf numFmtId="2" fontId="5" fillId="39" borderId="36" xfId="0" applyNumberFormat="1" applyFont="1" applyFill="1" applyBorder="1" applyAlignment="1">
      <alignment horizontal="center" vertical="center" wrapText="1"/>
    </xf>
    <xf numFmtId="2" fontId="5" fillId="39" borderId="37" xfId="0" applyNumberFormat="1" applyFont="1" applyFill="1" applyBorder="1" applyAlignment="1">
      <alignment horizontal="center" vertical="center" wrapText="1"/>
    </xf>
    <xf numFmtId="49" fontId="4" fillId="39" borderId="13" xfId="0" applyNumberFormat="1" applyFont="1" applyFill="1" applyBorder="1" applyAlignment="1">
      <alignment horizontal="center" vertical="center" textRotation="90" wrapText="1"/>
    </xf>
    <xf numFmtId="49" fontId="4" fillId="39" borderId="38" xfId="0" applyNumberFormat="1" applyFont="1" applyFill="1" applyBorder="1" applyAlignment="1">
      <alignment horizontal="center" vertical="center" textRotation="90" wrapText="1"/>
    </xf>
    <xf numFmtId="49" fontId="4" fillId="39" borderId="14" xfId="0" applyNumberFormat="1" applyFont="1" applyFill="1" applyBorder="1" applyAlignment="1">
      <alignment horizontal="center" vertical="center" wrapText="1"/>
    </xf>
    <xf numFmtId="49" fontId="4" fillId="39" borderId="39" xfId="0" applyNumberFormat="1" applyFon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5" fillId="39" borderId="15" xfId="0" applyNumberFormat="1" applyFont="1" applyFill="1" applyBorder="1" applyAlignment="1">
      <alignment horizontal="center" vertical="center" wrapText="1"/>
    </xf>
    <xf numFmtId="49" fontId="4" fillId="39" borderId="32" xfId="0" applyNumberFormat="1" applyFont="1" applyFill="1" applyBorder="1" applyAlignment="1">
      <alignment horizontal="center" vertical="center" wrapText="1"/>
    </xf>
    <xf numFmtId="49" fontId="4" fillId="39" borderId="18" xfId="0" applyNumberFormat="1" applyFont="1" applyFill="1" applyBorder="1" applyAlignment="1">
      <alignment horizontal="center" vertical="center" textRotation="90" wrapText="1"/>
    </xf>
    <xf numFmtId="49" fontId="4" fillId="39" borderId="19" xfId="0" applyNumberFormat="1" applyFont="1" applyFill="1" applyBorder="1" applyAlignment="1">
      <alignment horizontal="center" vertical="center" wrapText="1"/>
    </xf>
    <xf numFmtId="49" fontId="4" fillId="39" borderId="29" xfId="0" applyNumberFormat="1" applyFont="1" applyFill="1" applyBorder="1" applyAlignment="1">
      <alignment horizontal="center" vertical="center" textRotation="90" wrapText="1"/>
    </xf>
    <xf numFmtId="49" fontId="4" fillId="39" borderId="40" xfId="0" applyNumberFormat="1" applyFont="1" applyFill="1" applyBorder="1" applyAlignment="1">
      <alignment horizontal="center" vertical="center" textRotation="90" wrapText="1"/>
    </xf>
    <xf numFmtId="49" fontId="4" fillId="39" borderId="30" xfId="0" applyNumberFormat="1" applyFont="1" applyFill="1" applyBorder="1" applyAlignment="1">
      <alignment horizontal="center" vertical="center" wrapText="1"/>
    </xf>
    <xf numFmtId="49" fontId="4" fillId="39" borderId="26" xfId="0" applyNumberFormat="1" applyFont="1" applyFill="1" applyBorder="1" applyAlignment="1">
      <alignment horizontal="center" vertical="center" wrapText="1"/>
    </xf>
    <xf numFmtId="2" fontId="5" fillId="39" borderId="30" xfId="0" applyNumberFormat="1" applyFont="1" applyFill="1" applyBorder="1" applyAlignment="1">
      <alignment horizontal="center" vertical="center" wrapText="1"/>
    </xf>
    <xf numFmtId="2" fontId="5" fillId="39" borderId="3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1" fontId="1" fillId="0" borderId="4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1" fontId="1" fillId="0" borderId="40" xfId="0" applyNumberFormat="1" applyFont="1" applyBorder="1" applyAlignment="1" applyProtection="1">
      <alignment horizontal="center" vertical="center" wrapText="1"/>
      <protection locked="0"/>
    </xf>
    <xf numFmtId="2" fontId="1" fillId="0" borderId="26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 applyProtection="1">
      <alignment horizontal="center" vertical="center" wrapText="1"/>
      <protection locked="0"/>
    </xf>
    <xf numFmtId="1" fontId="1" fillId="0" borderId="42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1" fontId="1" fillId="0" borderId="43" xfId="0" applyNumberFormat="1" applyFont="1" applyBorder="1" applyAlignment="1">
      <alignment horizontal="center" vertical="center" wrapText="1"/>
    </xf>
    <xf numFmtId="1" fontId="1" fillId="0" borderId="44" xfId="0" applyNumberFormat="1" applyFont="1" applyFill="1" applyBorder="1" applyAlignment="1">
      <alignment horizontal="center" vertical="center" wrapText="1"/>
    </xf>
    <xf numFmtId="1" fontId="1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5" xfId="0" applyNumberFormat="1" applyFont="1" applyFill="1" applyBorder="1" applyAlignment="1">
      <alignment horizontal="center" vertical="center" wrapText="1"/>
    </xf>
    <xf numFmtId="1" fontId="1" fillId="0" borderId="45" xfId="0" applyNumberFormat="1" applyFont="1" applyFill="1" applyBorder="1" applyAlignment="1">
      <alignment horizontal="center" vertical="center" wrapText="1"/>
    </xf>
    <xf numFmtId="1" fontId="1" fillId="0" borderId="45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1" fillId="0" borderId="46" xfId="0" applyFont="1" applyFill="1" applyBorder="1" applyAlignment="1">
      <alignment horizontal="left" vertical="center" wrapText="1"/>
    </xf>
    <xf numFmtId="1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8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13" sqref="B13"/>
    </sheetView>
  </sheetViews>
  <sheetFormatPr defaultColWidth="8.75390625" defaultRowHeight="12.75"/>
  <cols>
    <col min="1" max="1" width="4.125" style="0" customWidth="1"/>
    <col min="2" max="2" width="15.75390625" style="0" customWidth="1"/>
    <col min="3" max="3" width="5.75390625" style="0" customWidth="1"/>
    <col min="4" max="4" width="10.75390625" style="0" bestFit="1" customWidth="1"/>
    <col min="5" max="5" width="3.25390625" style="0" bestFit="1" customWidth="1"/>
    <col min="6" max="6" width="5.75390625" style="0" bestFit="1" customWidth="1"/>
    <col min="7" max="7" width="10.75390625" style="0" bestFit="1" customWidth="1"/>
    <col min="8" max="8" width="3.25390625" style="0" bestFit="1" customWidth="1"/>
    <col min="9" max="9" width="10.75390625" style="0" bestFit="1" customWidth="1"/>
    <col min="10" max="11" width="5.75390625" style="0" bestFit="1" customWidth="1"/>
    <col min="12" max="12" width="10.75390625" style="0" bestFit="1" customWidth="1"/>
    <col min="13" max="13" width="4.00390625" style="0" customWidth="1"/>
    <col min="14" max="14" width="10.75390625" style="0" bestFit="1" customWidth="1"/>
    <col min="15" max="15" width="3.25390625" style="0" bestFit="1" customWidth="1"/>
  </cols>
  <sheetData>
    <row r="1" spans="1:15" ht="12.75" customHeight="1">
      <c r="A1" s="103" t="s">
        <v>0</v>
      </c>
      <c r="B1" s="105" t="s">
        <v>11</v>
      </c>
      <c r="C1" s="101" t="s">
        <v>2</v>
      </c>
      <c r="D1" s="101"/>
      <c r="E1" s="101"/>
      <c r="F1" s="101" t="s">
        <v>3</v>
      </c>
      <c r="G1" s="101"/>
      <c r="H1" s="101"/>
      <c r="I1" s="101" t="s">
        <v>4</v>
      </c>
      <c r="J1" s="101"/>
      <c r="K1" s="101" t="s">
        <v>5</v>
      </c>
      <c r="L1" s="101"/>
      <c r="M1" s="101"/>
      <c r="N1" s="101" t="s">
        <v>6</v>
      </c>
      <c r="O1" s="102"/>
    </row>
    <row r="2" spans="1:15" s="12" customFormat="1" ht="45" thickBot="1">
      <c r="A2" s="104"/>
      <c r="B2" s="106"/>
      <c r="C2" s="65" t="s">
        <v>7</v>
      </c>
      <c r="D2" s="66" t="s">
        <v>8</v>
      </c>
      <c r="E2" s="65" t="s">
        <v>9</v>
      </c>
      <c r="F2" s="65" t="s">
        <v>7</v>
      </c>
      <c r="G2" s="66" t="s">
        <v>8</v>
      </c>
      <c r="H2" s="65" t="s">
        <v>9</v>
      </c>
      <c r="I2" s="66" t="s">
        <v>8</v>
      </c>
      <c r="J2" s="65" t="s">
        <v>9</v>
      </c>
      <c r="K2" s="65" t="s">
        <v>7</v>
      </c>
      <c r="L2" s="66" t="s">
        <v>8</v>
      </c>
      <c r="M2" s="65" t="s">
        <v>9</v>
      </c>
      <c r="N2" s="66" t="s">
        <v>8</v>
      </c>
      <c r="O2" s="67" t="s">
        <v>9</v>
      </c>
    </row>
    <row r="3" spans="1:15" ht="25.5">
      <c r="A3" s="68">
        <f>O3</f>
        <v>1</v>
      </c>
      <c r="B3" s="69" t="s">
        <v>34</v>
      </c>
      <c r="C3" s="70">
        <v>0</v>
      </c>
      <c r="D3" s="71">
        <f>IF(C3&lt;&gt;"",IF(ISNUMBER(C3),MAX(1000/_TME1*(_TME1-C3+MIN(C$1:C$65512)),0),0),"")</f>
        <v>1000</v>
      </c>
      <c r="E3" s="72">
        <f>IF(D3&lt;&gt;"",RANK(D3,D$1:D$65512),"")</f>
        <v>1</v>
      </c>
      <c r="F3" s="70">
        <v>0</v>
      </c>
      <c r="G3" s="71">
        <f>IF(F3&lt;&gt;"",IF(ISNUMBER(F3),MAX(1000/_TME2*(_TME2-F3+MIN(F$1:F$65512)),0),0),"")</f>
        <v>1000</v>
      </c>
      <c r="H3" s="72">
        <f>IF(G3&lt;&gt;"",RANK(G3,G$1:G$65512),"")</f>
        <v>1</v>
      </c>
      <c r="I3" s="37">
        <f>IF(G3&lt;&gt;"",D3+G3,"")</f>
        <v>2000</v>
      </c>
      <c r="J3" s="38">
        <f>IF(I3&lt;&gt;"",RANK(I3,I$1:I$65497),"")</f>
        <v>1</v>
      </c>
      <c r="K3" s="70">
        <v>195</v>
      </c>
      <c r="L3" s="71">
        <f>IF(K3&lt;&gt;"",IF(ISNUMBER(K3),MAX(1000/_TME2*(_TME2-K3+MIN(K$1:K$65512)),0),0),"")</f>
        <v>981.4814814814814</v>
      </c>
      <c r="M3" s="72">
        <f>IF(L3&lt;&gt;"",RANK(L3,L$1:L$65512),"")</f>
        <v>3</v>
      </c>
      <c r="N3" s="71">
        <f>IF(G3&lt;&gt;"",D3+G3+L3,"")</f>
        <v>2981.4814814814813</v>
      </c>
      <c r="O3" s="73">
        <f>IF(N3&lt;&gt;"",RANK(N3,N$1:N$65512),"")</f>
        <v>1</v>
      </c>
    </row>
    <row r="4" spans="1:15" ht="25.5">
      <c r="A4" s="57">
        <f>O4</f>
        <v>2</v>
      </c>
      <c r="B4" s="11" t="s">
        <v>35</v>
      </c>
      <c r="C4" s="13">
        <v>35</v>
      </c>
      <c r="D4" s="14">
        <f>IF(C4&lt;&gt;"",IF(ISNUMBER(C4),MAX(1000/_TME1*(_TME1-C4+MIN(C$1:C$65512)),0),0),"")</f>
        <v>975.6944444444445</v>
      </c>
      <c r="E4" s="15">
        <f>IF(D4&lt;&gt;"",RANK(D4,D$1:D$65512),"")</f>
        <v>2</v>
      </c>
      <c r="F4" s="13">
        <v>0</v>
      </c>
      <c r="G4" s="14">
        <f>IF(F4&lt;&gt;"",IF(ISNUMBER(F4),MAX(1000/_TME2*(_TME2-F4+MIN(F$1:F$65512)),0),0),"")</f>
        <v>1000</v>
      </c>
      <c r="H4" s="15">
        <f>IF(G4&lt;&gt;"",RANK(G4,G$1:G$65512),"")</f>
        <v>1</v>
      </c>
      <c r="I4" s="5">
        <f>IF(G4&lt;&gt;"",D4+G4,"")</f>
        <v>1975.6944444444443</v>
      </c>
      <c r="J4" s="2">
        <f>IF(I4&lt;&gt;"",RANK(I4,I$1:I$65497),"")</f>
        <v>2</v>
      </c>
      <c r="K4" s="13">
        <v>170</v>
      </c>
      <c r="L4" s="14">
        <f>IF(K4&lt;&gt;"",IF(ISNUMBER(K4),MAX(1000/_TME2*(_TME2-K4+MIN(K$1:K$65512)),0),0),"")</f>
        <v>1000</v>
      </c>
      <c r="M4" s="15">
        <f>IF(L4&lt;&gt;"",RANK(L4,L$1:L$65512),"")</f>
        <v>1</v>
      </c>
      <c r="N4" s="33">
        <f>IF(G4&lt;&gt;"",D4+G4+L4,"")</f>
        <v>2975.6944444444443</v>
      </c>
      <c r="O4" s="58">
        <f>IF(N4&lt;&gt;"",RANK(N4,N$1:N$65512),"")</f>
        <v>2</v>
      </c>
    </row>
    <row r="5" spans="1:15" ht="27" thickBot="1">
      <c r="A5" s="59">
        <f>O5</f>
        <v>3</v>
      </c>
      <c r="B5" s="60" t="s">
        <v>55</v>
      </c>
      <c r="C5" s="61">
        <v>120</v>
      </c>
      <c r="D5" s="62">
        <f>IF(C5&lt;&gt;"",IF(ISNUMBER(C5),MAX(1000/_TME1*(_TME1-C5+MIN(C$1:C$65512)),0),0),"")</f>
        <v>916.6666666666666</v>
      </c>
      <c r="E5" s="63">
        <f>IF(D5&lt;&gt;"",RANK(D5,D$1:D$65512),"")</f>
        <v>3</v>
      </c>
      <c r="F5" s="61">
        <v>25</v>
      </c>
      <c r="G5" s="62">
        <f>IF(F5&lt;&gt;"",IF(ISNUMBER(F5),MAX(1000/_TME2*(_TME2-F5+MIN(F$1:F$65512)),0),0),"")</f>
        <v>981.4814814814814</v>
      </c>
      <c r="H5" s="63">
        <f>IF(G5&lt;&gt;"",RANK(G5,G$1:G$65512),"")</f>
        <v>3</v>
      </c>
      <c r="I5" s="45">
        <f>IF(G5&lt;&gt;"",D5+G5,"")</f>
        <v>1898.148148148148</v>
      </c>
      <c r="J5" s="46">
        <f>IF(I5&lt;&gt;"",RANK(I5,I$1:I$65497),"")</f>
        <v>3</v>
      </c>
      <c r="K5" s="61">
        <v>170</v>
      </c>
      <c r="L5" s="62">
        <f>IF(K5&lt;&gt;"",IF(ISNUMBER(K5),MAX(1000/_TME2*(_TME2-K5+MIN(K$1:K$65512)),0),0),"")</f>
        <v>1000</v>
      </c>
      <c r="M5" s="63">
        <f>IF(L5&lt;&gt;"",RANK(L5,L$1:L$65512),"")</f>
        <v>1</v>
      </c>
      <c r="N5" s="74">
        <f>IF(G5&lt;&gt;"",D5+G5+L5,"")</f>
        <v>2898.148148148148</v>
      </c>
      <c r="O5" s="64">
        <f>IF(N5&lt;&gt;"",RANK(N5,N$1:N$65512),"")</f>
        <v>3</v>
      </c>
    </row>
    <row r="15" spans="1:15" ht="12.75">
      <c r="A15" s="16"/>
      <c r="B15" s="17"/>
      <c r="C15" s="18"/>
      <c r="D15" s="19"/>
      <c r="E15" s="20"/>
      <c r="F15" s="18"/>
      <c r="G15" s="19"/>
      <c r="H15" s="20"/>
      <c r="I15" s="20"/>
      <c r="J15" s="20"/>
      <c r="K15" s="20"/>
      <c r="L15" s="20"/>
      <c r="M15" s="20"/>
      <c r="N15" s="19"/>
      <c r="O15" s="20"/>
    </row>
    <row r="16" spans="1:15" ht="12.75">
      <c r="A16" s="16"/>
      <c r="B16" s="17"/>
      <c r="C16" s="18"/>
      <c r="D16" s="19"/>
      <c r="E16" s="20"/>
      <c r="F16" s="18"/>
      <c r="G16" s="19"/>
      <c r="H16" s="20"/>
      <c r="I16" s="20"/>
      <c r="J16" s="20"/>
      <c r="K16" s="20"/>
      <c r="L16" s="20"/>
      <c r="M16" s="20"/>
      <c r="N16" s="19"/>
      <c r="O16" s="20"/>
    </row>
    <row r="17" spans="1:15" ht="12.75">
      <c r="A17" s="16"/>
      <c r="B17" s="17"/>
      <c r="C17" s="18"/>
      <c r="D17" s="19"/>
      <c r="E17" s="20"/>
      <c r="F17" s="18"/>
      <c r="G17" s="19"/>
      <c r="H17" s="20"/>
      <c r="I17" s="20"/>
      <c r="J17" s="20"/>
      <c r="K17" s="20"/>
      <c r="L17" s="20"/>
      <c r="M17" s="20"/>
      <c r="N17" s="19"/>
      <c r="O17" s="20"/>
    </row>
    <row r="18" spans="1:15" ht="12.75">
      <c r="A18" s="16"/>
      <c r="B18" s="17"/>
      <c r="C18" s="18"/>
      <c r="D18" s="19"/>
      <c r="E18" s="20"/>
      <c r="F18" s="18"/>
      <c r="G18" s="19"/>
      <c r="H18" s="20"/>
      <c r="I18" s="20"/>
      <c r="J18" s="20"/>
      <c r="K18" s="20"/>
      <c r="L18" s="20"/>
      <c r="M18" s="20"/>
      <c r="N18" s="19"/>
      <c r="O18" s="20"/>
    </row>
    <row r="19" spans="1:15" ht="12.75">
      <c r="A19" s="16"/>
      <c r="B19" s="17"/>
      <c r="C19" s="18"/>
      <c r="D19" s="19"/>
      <c r="E19" s="20"/>
      <c r="F19" s="18"/>
      <c r="G19" s="19"/>
      <c r="H19" s="20"/>
      <c r="I19" s="20"/>
      <c r="J19" s="20"/>
      <c r="K19" s="20"/>
      <c r="L19" s="20"/>
      <c r="M19" s="20"/>
      <c r="N19" s="19"/>
      <c r="O19" s="20"/>
    </row>
    <row r="20" spans="1:15" ht="12.75">
      <c r="A20" s="16"/>
      <c r="B20" s="17"/>
      <c r="C20" s="18"/>
      <c r="D20" s="19"/>
      <c r="E20" s="20"/>
      <c r="F20" s="18"/>
      <c r="G20" s="19"/>
      <c r="H20" s="20"/>
      <c r="I20" s="20"/>
      <c r="J20" s="20"/>
      <c r="K20" s="20"/>
      <c r="L20" s="20"/>
      <c r="M20" s="20"/>
      <c r="N20" s="19"/>
      <c r="O20" s="20"/>
    </row>
    <row r="21" spans="1:15" ht="12.75">
      <c r="A21" s="16"/>
      <c r="B21" s="17"/>
      <c r="C21" s="18"/>
      <c r="D21" s="19"/>
      <c r="E21" s="20"/>
      <c r="F21" s="18"/>
      <c r="G21" s="19"/>
      <c r="H21" s="20"/>
      <c r="I21" s="20"/>
      <c r="J21" s="20"/>
      <c r="K21" s="20"/>
      <c r="L21" s="20"/>
      <c r="M21" s="20"/>
      <c r="N21" s="19"/>
      <c r="O21" s="20"/>
    </row>
    <row r="22" spans="1:15" ht="12.75">
      <c r="A22" s="16"/>
      <c r="B22" s="17"/>
      <c r="C22" s="18"/>
      <c r="D22" s="19"/>
      <c r="E22" s="20"/>
      <c r="F22" s="18"/>
      <c r="G22" s="19"/>
      <c r="H22" s="20"/>
      <c r="I22" s="20"/>
      <c r="J22" s="20"/>
      <c r="K22" s="20"/>
      <c r="L22" s="20"/>
      <c r="M22" s="20"/>
      <c r="N22" s="19"/>
      <c r="O22" s="20"/>
    </row>
    <row r="23" spans="1:15" ht="12.75">
      <c r="A23" s="16"/>
      <c r="B23" s="17"/>
      <c r="C23" s="18"/>
      <c r="D23" s="19"/>
      <c r="E23" s="20"/>
      <c r="F23" s="18"/>
      <c r="G23" s="19"/>
      <c r="H23" s="20"/>
      <c r="I23" s="20"/>
      <c r="J23" s="20"/>
      <c r="K23" s="20"/>
      <c r="L23" s="20"/>
      <c r="M23" s="20"/>
      <c r="N23" s="19"/>
      <c r="O23" s="20"/>
    </row>
    <row r="24" spans="1:15" ht="12.75">
      <c r="A24" s="16"/>
      <c r="B24" s="17"/>
      <c r="C24" s="18"/>
      <c r="D24" s="19"/>
      <c r="E24" s="20"/>
      <c r="F24" s="18"/>
      <c r="G24" s="19"/>
      <c r="H24" s="20"/>
      <c r="I24" s="20"/>
      <c r="J24" s="20"/>
      <c r="K24" s="20"/>
      <c r="L24" s="20"/>
      <c r="M24" s="20"/>
      <c r="N24" s="19"/>
      <c r="O24" s="20"/>
    </row>
    <row r="25" spans="1:15" ht="12.75">
      <c r="A25" s="16"/>
      <c r="B25" s="17"/>
      <c r="C25" s="18"/>
      <c r="D25" s="19"/>
      <c r="E25" s="20"/>
      <c r="F25" s="18"/>
      <c r="G25" s="19"/>
      <c r="H25" s="20"/>
      <c r="I25" s="20"/>
      <c r="J25" s="20"/>
      <c r="K25" s="20"/>
      <c r="L25" s="20"/>
      <c r="M25" s="20"/>
      <c r="N25" s="19"/>
      <c r="O25" s="20"/>
    </row>
    <row r="26" spans="1:15" ht="12.75">
      <c r="A26" s="16"/>
      <c r="B26" s="17"/>
      <c r="C26" s="18"/>
      <c r="D26" s="19"/>
      <c r="E26" s="20"/>
      <c r="F26" s="18"/>
      <c r="G26" s="19"/>
      <c r="H26" s="20"/>
      <c r="I26" s="20"/>
      <c r="J26" s="20"/>
      <c r="K26" s="20"/>
      <c r="L26" s="20"/>
      <c r="M26" s="20"/>
      <c r="N26" s="19"/>
      <c r="O26" s="20"/>
    </row>
    <row r="27" spans="1:15" ht="12.75">
      <c r="A27" s="16"/>
      <c r="B27" s="17"/>
      <c r="C27" s="18"/>
      <c r="D27" s="19"/>
      <c r="E27" s="20"/>
      <c r="F27" s="18"/>
      <c r="G27" s="19"/>
      <c r="H27" s="20"/>
      <c r="I27" s="20"/>
      <c r="J27" s="20"/>
      <c r="K27" s="20"/>
      <c r="L27" s="20"/>
      <c r="M27" s="20"/>
      <c r="N27" s="19"/>
      <c r="O27" s="20"/>
    </row>
    <row r="28" spans="1:15" ht="12.75">
      <c r="A28" s="16"/>
      <c r="B28" s="17"/>
      <c r="C28" s="18"/>
      <c r="D28" s="19"/>
      <c r="E28" s="20"/>
      <c r="F28" s="18"/>
      <c r="G28" s="19"/>
      <c r="H28" s="20"/>
      <c r="I28" s="20"/>
      <c r="J28" s="20"/>
      <c r="K28" s="20"/>
      <c r="L28" s="20"/>
      <c r="M28" s="20"/>
      <c r="N28" s="19"/>
      <c r="O28" s="20"/>
    </row>
    <row r="29" spans="1:15" ht="12.75">
      <c r="A29" s="16"/>
      <c r="B29" s="17"/>
      <c r="C29" s="18"/>
      <c r="D29" s="19"/>
      <c r="E29" s="20"/>
      <c r="F29" s="18"/>
      <c r="G29" s="19"/>
      <c r="H29" s="20"/>
      <c r="I29" s="20"/>
      <c r="J29" s="20"/>
      <c r="K29" s="20"/>
      <c r="L29" s="20"/>
      <c r="M29" s="20"/>
      <c r="N29" s="19"/>
      <c r="O29" s="20"/>
    </row>
    <row r="30" spans="1:15" ht="12.75">
      <c r="A30" s="16"/>
      <c r="B30" s="17"/>
      <c r="C30" s="18"/>
      <c r="D30" s="19"/>
      <c r="E30" s="20"/>
      <c r="F30" s="18"/>
      <c r="G30" s="19"/>
      <c r="H30" s="20"/>
      <c r="I30" s="20"/>
      <c r="J30" s="20"/>
      <c r="K30" s="20"/>
      <c r="L30" s="20"/>
      <c r="M30" s="20"/>
      <c r="N30" s="19"/>
      <c r="O30" s="20"/>
    </row>
  </sheetData>
  <sheetProtection selectLockedCells="1" selectUnlockedCells="1"/>
  <mergeCells count="7">
    <mergeCell ref="F1:H1"/>
    <mergeCell ref="N1:O1"/>
    <mergeCell ref="A1:A2"/>
    <mergeCell ref="B1:B2"/>
    <mergeCell ref="C1:E1"/>
    <mergeCell ref="K1:M1"/>
    <mergeCell ref="I1:J1"/>
  </mergeCells>
  <printOptions horizontalCentered="1"/>
  <pageMargins left="0.4722222222222222" right="0.4722222222222222" top="0.6104166666666667" bottom="0.5118055555555555" header="0.3701388888888889" footer="0.5118055555555555"/>
  <pageSetup horizontalDpi="300" verticalDpi="300" orientation="landscape" paperSize="9"/>
  <headerFooter alignWithMargins="0">
    <oddHeader>&amp;CKATEGORIA  TM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R13" sqref="R13"/>
    </sheetView>
  </sheetViews>
  <sheetFormatPr defaultColWidth="9.125" defaultRowHeight="12.75"/>
  <cols>
    <col min="1" max="1" width="4.125" style="1" customWidth="1"/>
    <col min="2" max="2" width="22.125" style="6" customWidth="1"/>
    <col min="3" max="3" width="5.75390625" style="7" bestFit="1" customWidth="1"/>
    <col min="4" max="4" width="8.25390625" style="8" bestFit="1" customWidth="1"/>
    <col min="5" max="5" width="3.25390625" style="1" customWidth="1"/>
    <col min="6" max="6" width="5.75390625" style="7" bestFit="1" customWidth="1"/>
    <col min="7" max="7" width="8.25390625" style="8" bestFit="1" customWidth="1"/>
    <col min="8" max="8" width="3.25390625" style="1" customWidth="1"/>
    <col min="9" max="9" width="8.25390625" style="8" bestFit="1" customWidth="1"/>
    <col min="10" max="10" width="3.25390625" style="1" bestFit="1" customWidth="1"/>
    <col min="11" max="11" width="5.75390625" style="1" bestFit="1" customWidth="1"/>
    <col min="12" max="12" width="8.25390625" style="1" bestFit="1" customWidth="1"/>
    <col min="13" max="13" width="3.25390625" style="1" bestFit="1" customWidth="1"/>
    <col min="14" max="14" width="8.25390625" style="1" bestFit="1" customWidth="1"/>
    <col min="15" max="15" width="3.25390625" style="1" bestFit="1" customWidth="1"/>
    <col min="16" max="16384" width="9.125" style="1" customWidth="1"/>
  </cols>
  <sheetData>
    <row r="1" spans="1:15" s="9" customFormat="1" ht="12.75" customHeight="1">
      <c r="A1" s="103" t="s">
        <v>0</v>
      </c>
      <c r="B1" s="105" t="s">
        <v>1</v>
      </c>
      <c r="C1" s="107" t="s">
        <v>2</v>
      </c>
      <c r="D1" s="107"/>
      <c r="E1" s="107"/>
      <c r="F1" s="107" t="s">
        <v>3</v>
      </c>
      <c r="G1" s="107"/>
      <c r="H1" s="107"/>
      <c r="I1" s="107" t="s">
        <v>4</v>
      </c>
      <c r="J1" s="107"/>
      <c r="K1" s="107" t="s">
        <v>5</v>
      </c>
      <c r="L1" s="107"/>
      <c r="M1" s="107"/>
      <c r="N1" s="107" t="s">
        <v>6</v>
      </c>
      <c r="O1" s="108"/>
    </row>
    <row r="2" spans="1:15" s="10" customFormat="1" ht="57" customHeight="1" thickBot="1">
      <c r="A2" s="104"/>
      <c r="B2" s="109"/>
      <c r="C2" s="85" t="s">
        <v>7</v>
      </c>
      <c r="D2" s="86" t="s">
        <v>8</v>
      </c>
      <c r="E2" s="85" t="s">
        <v>9</v>
      </c>
      <c r="F2" s="85" t="s">
        <v>7</v>
      </c>
      <c r="G2" s="86" t="s">
        <v>8</v>
      </c>
      <c r="H2" s="85" t="s">
        <v>9</v>
      </c>
      <c r="I2" s="86" t="s">
        <v>8</v>
      </c>
      <c r="J2" s="85" t="s">
        <v>9</v>
      </c>
      <c r="K2" s="85" t="s">
        <v>7</v>
      </c>
      <c r="L2" s="86" t="s">
        <v>8</v>
      </c>
      <c r="M2" s="85" t="s">
        <v>9</v>
      </c>
      <c r="N2" s="86" t="s">
        <v>8</v>
      </c>
      <c r="O2" s="87" t="s">
        <v>9</v>
      </c>
    </row>
    <row r="3" spans="1:15" ht="36.75" thickBot="1">
      <c r="A3" s="91">
        <v>1</v>
      </c>
      <c r="B3" s="97" t="s">
        <v>31</v>
      </c>
      <c r="C3" s="99">
        <v>50</v>
      </c>
      <c r="D3" s="93">
        <f aca="true" t="shared" si="0" ref="D3:D14">IF(C3&lt;&gt;"",IF(ISNUMBER(C3),MAX(1000/_tm1*(_TJE1-C3+MIN(C$1:C$65484)),0),0),"")</f>
        <v>962.9629629629629</v>
      </c>
      <c r="E3" s="94">
        <f aca="true" t="shared" si="1" ref="E3:E14">IF(D3&lt;&gt;"",RANK(D3,D$1:D$65484),"")</f>
        <v>2</v>
      </c>
      <c r="F3" s="92">
        <v>25</v>
      </c>
      <c r="G3" s="93">
        <f aca="true" t="shared" si="2" ref="G3:G14">IF(F3&lt;&gt;"",IF(ISNUMBER(F3),MAX(1000/_tm2*(_TJE2-F3+MIN(F$1:F$65484)),0),0),"")</f>
        <v>989.5833333333333</v>
      </c>
      <c r="H3" s="94">
        <f aca="true" t="shared" si="3" ref="H3:H14">IF(G3&lt;&gt;"",RANK(G3,G$1:G$65484),"")</f>
        <v>2</v>
      </c>
      <c r="I3" s="93">
        <f aca="true" t="shared" si="4" ref="I3:I14">IF(G3&lt;&gt;"",D3+G3,"")</f>
        <v>1952.546296296296</v>
      </c>
      <c r="J3" s="94">
        <f aca="true" t="shared" si="5" ref="J3:J14">IF(I3&lt;&gt;"",RANK(I3,I$1:I$65484),"")</f>
        <v>2</v>
      </c>
      <c r="K3" s="92">
        <v>25</v>
      </c>
      <c r="L3" s="93">
        <f aca="true" t="shared" si="6" ref="L3:L14">IF(K3&lt;&gt;"",IF(ISNUMBER(K3),MAX(1000/_TJE2*(_tm3-K3+MIN(K$1:K$65484)),0),0),"")</f>
        <v>1000</v>
      </c>
      <c r="M3" s="94">
        <f aca="true" t="shared" si="7" ref="M3:M14">IF(L3&lt;&gt;"",RANK(L3,L$1:L$65484),"")</f>
        <v>1</v>
      </c>
      <c r="N3" s="93">
        <f aca="true" t="shared" si="8" ref="N3:N14">IF(L3&lt;&gt;"",I3+L3,"")</f>
        <v>2952.546296296296</v>
      </c>
      <c r="O3" s="95">
        <f aca="true" t="shared" si="9" ref="O3:O14">IF(N3&lt;&gt;"",RANK(N3,N$1:N$65484),"")</f>
        <v>1</v>
      </c>
    </row>
    <row r="4" spans="1:15" ht="24.75" thickBot="1">
      <c r="A4" s="96">
        <v>2</v>
      </c>
      <c r="B4" s="98" t="s">
        <v>26</v>
      </c>
      <c r="C4" s="100">
        <v>0</v>
      </c>
      <c r="D4" s="90">
        <f t="shared" si="0"/>
        <v>1000</v>
      </c>
      <c r="E4" s="88">
        <f t="shared" si="1"/>
        <v>1</v>
      </c>
      <c r="F4" s="89">
        <v>10</v>
      </c>
      <c r="G4" s="90">
        <f t="shared" si="2"/>
        <v>1000</v>
      </c>
      <c r="H4" s="94">
        <f t="shared" si="3"/>
        <v>1</v>
      </c>
      <c r="I4" s="93">
        <f t="shared" si="4"/>
        <v>2000</v>
      </c>
      <c r="J4" s="94">
        <f t="shared" si="5"/>
        <v>1</v>
      </c>
      <c r="K4" s="89">
        <v>100</v>
      </c>
      <c r="L4" s="93">
        <f t="shared" si="6"/>
        <v>947.9166666666666</v>
      </c>
      <c r="M4" s="94">
        <f t="shared" si="7"/>
        <v>3</v>
      </c>
      <c r="N4" s="93">
        <f t="shared" si="8"/>
        <v>2947.9166666666665</v>
      </c>
      <c r="O4" s="95">
        <f t="shared" si="9"/>
        <v>2</v>
      </c>
    </row>
    <row r="5" spans="1:15" ht="36.75" thickBot="1">
      <c r="A5" s="96">
        <v>3</v>
      </c>
      <c r="B5" s="98" t="s">
        <v>29</v>
      </c>
      <c r="C5" s="100">
        <v>205</v>
      </c>
      <c r="D5" s="90">
        <f t="shared" si="0"/>
        <v>848.1481481481482</v>
      </c>
      <c r="E5" s="88">
        <f t="shared" si="1"/>
        <v>5</v>
      </c>
      <c r="F5" s="89">
        <v>50</v>
      </c>
      <c r="G5" s="90">
        <f t="shared" si="2"/>
        <v>972.2222222222222</v>
      </c>
      <c r="H5" s="94">
        <f t="shared" si="3"/>
        <v>5</v>
      </c>
      <c r="I5" s="93">
        <f t="shared" si="4"/>
        <v>1820.3703703703704</v>
      </c>
      <c r="J5" s="94">
        <f t="shared" si="5"/>
        <v>4</v>
      </c>
      <c r="K5" s="89">
        <v>176</v>
      </c>
      <c r="L5" s="93">
        <f t="shared" si="6"/>
        <v>895.1388888888888</v>
      </c>
      <c r="M5" s="94">
        <f t="shared" si="7"/>
        <v>6</v>
      </c>
      <c r="N5" s="93">
        <f t="shared" si="8"/>
        <v>2715.509259259259</v>
      </c>
      <c r="O5" s="95">
        <f t="shared" si="9"/>
        <v>3</v>
      </c>
    </row>
    <row r="6" spans="1:15" ht="24.75" thickBot="1">
      <c r="A6" s="96">
        <v>4</v>
      </c>
      <c r="B6" s="98" t="s">
        <v>27</v>
      </c>
      <c r="C6" s="100">
        <v>290</v>
      </c>
      <c r="D6" s="90">
        <f t="shared" si="0"/>
        <v>785.1851851851851</v>
      </c>
      <c r="E6" s="88">
        <f t="shared" si="1"/>
        <v>6</v>
      </c>
      <c r="F6" s="89">
        <v>25</v>
      </c>
      <c r="G6" s="90">
        <f t="shared" si="2"/>
        <v>989.5833333333333</v>
      </c>
      <c r="H6" s="94">
        <f t="shared" si="3"/>
        <v>2</v>
      </c>
      <c r="I6" s="93">
        <f t="shared" si="4"/>
        <v>1774.7685185185182</v>
      </c>
      <c r="J6" s="94">
        <f t="shared" si="5"/>
        <v>5</v>
      </c>
      <c r="K6" s="89">
        <v>115</v>
      </c>
      <c r="L6" s="93">
        <f t="shared" si="6"/>
        <v>937.5</v>
      </c>
      <c r="M6" s="94">
        <f t="shared" si="7"/>
        <v>4</v>
      </c>
      <c r="N6" s="93">
        <f t="shared" si="8"/>
        <v>2712.2685185185182</v>
      </c>
      <c r="O6" s="95">
        <f t="shared" si="9"/>
        <v>4</v>
      </c>
    </row>
    <row r="7" spans="1:15" ht="36.75" thickBot="1">
      <c r="A7" s="96">
        <v>5</v>
      </c>
      <c r="B7" s="98" t="s">
        <v>32</v>
      </c>
      <c r="C7" s="100">
        <v>316</v>
      </c>
      <c r="D7" s="90">
        <f t="shared" si="0"/>
        <v>765.9259259259259</v>
      </c>
      <c r="E7" s="88">
        <f t="shared" si="1"/>
        <v>7</v>
      </c>
      <c r="F7" s="89">
        <v>50</v>
      </c>
      <c r="G7" s="90">
        <f t="shared" si="2"/>
        <v>972.2222222222222</v>
      </c>
      <c r="H7" s="94">
        <f t="shared" si="3"/>
        <v>5</v>
      </c>
      <c r="I7" s="93">
        <f t="shared" si="4"/>
        <v>1738.148148148148</v>
      </c>
      <c r="J7" s="94">
        <f t="shared" si="5"/>
        <v>6</v>
      </c>
      <c r="K7" s="89">
        <v>78</v>
      </c>
      <c r="L7" s="93">
        <f t="shared" si="6"/>
        <v>963.1944444444445</v>
      </c>
      <c r="M7" s="94">
        <f t="shared" si="7"/>
        <v>2</v>
      </c>
      <c r="N7" s="93">
        <f t="shared" si="8"/>
        <v>2701.3425925925926</v>
      </c>
      <c r="O7" s="95">
        <f t="shared" si="9"/>
        <v>5</v>
      </c>
    </row>
    <row r="8" spans="1:15" ht="36.75" thickBot="1">
      <c r="A8" s="96">
        <v>6</v>
      </c>
      <c r="B8" s="98" t="s">
        <v>33</v>
      </c>
      <c r="C8" s="100">
        <v>101</v>
      </c>
      <c r="D8" s="90">
        <f t="shared" si="0"/>
        <v>925.1851851851851</v>
      </c>
      <c r="E8" s="88">
        <f t="shared" si="1"/>
        <v>3</v>
      </c>
      <c r="F8" s="89">
        <v>365</v>
      </c>
      <c r="G8" s="90">
        <f t="shared" si="2"/>
        <v>753.4722222222222</v>
      </c>
      <c r="H8" s="94">
        <f t="shared" si="3"/>
        <v>10</v>
      </c>
      <c r="I8" s="93">
        <f t="shared" si="4"/>
        <v>1678.6574074074074</v>
      </c>
      <c r="J8" s="94">
        <f t="shared" si="5"/>
        <v>7</v>
      </c>
      <c r="K8" s="89">
        <v>175</v>
      </c>
      <c r="L8" s="93">
        <f t="shared" si="6"/>
        <v>895.8333333333333</v>
      </c>
      <c r="M8" s="94">
        <f t="shared" si="7"/>
        <v>5</v>
      </c>
      <c r="N8" s="93">
        <f t="shared" si="8"/>
        <v>2574.490740740741</v>
      </c>
      <c r="O8" s="95">
        <f t="shared" si="9"/>
        <v>6</v>
      </c>
    </row>
    <row r="9" spans="1:15" ht="36.75" thickBot="1">
      <c r="A9" s="96">
        <v>7</v>
      </c>
      <c r="B9" s="123" t="s">
        <v>51</v>
      </c>
      <c r="C9" s="100">
        <v>340</v>
      </c>
      <c r="D9" s="90">
        <f t="shared" si="0"/>
        <v>748.1481481481482</v>
      </c>
      <c r="E9" s="88">
        <f t="shared" si="1"/>
        <v>8</v>
      </c>
      <c r="F9" s="89">
        <v>325</v>
      </c>
      <c r="G9" s="90">
        <f t="shared" si="2"/>
        <v>781.25</v>
      </c>
      <c r="H9" s="94">
        <f t="shared" si="3"/>
        <v>8</v>
      </c>
      <c r="I9" s="93">
        <f t="shared" si="4"/>
        <v>1529.3981481481483</v>
      </c>
      <c r="J9" s="94">
        <f t="shared" si="5"/>
        <v>8</v>
      </c>
      <c r="K9" s="89">
        <v>215</v>
      </c>
      <c r="L9" s="93">
        <f t="shared" si="6"/>
        <v>868.0555555555555</v>
      </c>
      <c r="M9" s="94">
        <f t="shared" si="7"/>
        <v>7</v>
      </c>
      <c r="N9" s="93">
        <f t="shared" si="8"/>
        <v>2397.453703703704</v>
      </c>
      <c r="O9" s="95">
        <f t="shared" si="9"/>
        <v>7</v>
      </c>
    </row>
    <row r="10" spans="1:15" ht="36.75" thickBot="1">
      <c r="A10" s="96">
        <v>8</v>
      </c>
      <c r="B10" s="98" t="s">
        <v>30</v>
      </c>
      <c r="C10" s="100">
        <v>363</v>
      </c>
      <c r="D10" s="90">
        <f t="shared" si="0"/>
        <v>731.1111111111111</v>
      </c>
      <c r="E10" s="88">
        <f t="shared" si="1"/>
        <v>10</v>
      </c>
      <c r="F10" s="89">
        <v>305</v>
      </c>
      <c r="G10" s="90">
        <f t="shared" si="2"/>
        <v>795.1388888888889</v>
      </c>
      <c r="H10" s="94">
        <f t="shared" si="3"/>
        <v>7</v>
      </c>
      <c r="I10" s="93">
        <f t="shared" si="4"/>
        <v>1526.25</v>
      </c>
      <c r="J10" s="94">
        <f t="shared" si="5"/>
        <v>10</v>
      </c>
      <c r="K10" s="89">
        <v>235</v>
      </c>
      <c r="L10" s="93">
        <f t="shared" si="6"/>
        <v>854.1666666666666</v>
      </c>
      <c r="M10" s="94">
        <f t="shared" si="7"/>
        <v>8</v>
      </c>
      <c r="N10" s="93">
        <f t="shared" si="8"/>
        <v>2380.4166666666665</v>
      </c>
      <c r="O10" s="95">
        <f t="shared" si="9"/>
        <v>8</v>
      </c>
    </row>
    <row r="11" spans="1:15" ht="36.75" thickBot="1">
      <c r="A11" s="96">
        <v>9</v>
      </c>
      <c r="B11" s="98" t="s">
        <v>28</v>
      </c>
      <c r="C11" s="100">
        <v>195</v>
      </c>
      <c r="D11" s="90">
        <f t="shared" si="0"/>
        <v>855.5555555555555</v>
      </c>
      <c r="E11" s="88">
        <f t="shared" si="1"/>
        <v>4</v>
      </c>
      <c r="F11" s="89">
        <v>35</v>
      </c>
      <c r="G11" s="90">
        <f t="shared" si="2"/>
        <v>982.6388888888888</v>
      </c>
      <c r="H11" s="94">
        <f t="shared" si="3"/>
        <v>4</v>
      </c>
      <c r="I11" s="93">
        <f t="shared" si="4"/>
        <v>1838.1944444444443</v>
      </c>
      <c r="J11" s="94">
        <f t="shared" si="5"/>
        <v>3</v>
      </c>
      <c r="K11" s="89">
        <v>810</v>
      </c>
      <c r="L11" s="93">
        <f t="shared" si="6"/>
        <v>454.8611111111111</v>
      </c>
      <c r="M11" s="94">
        <f t="shared" si="7"/>
        <v>10</v>
      </c>
      <c r="N11" s="93">
        <f t="shared" si="8"/>
        <v>2293.0555555555557</v>
      </c>
      <c r="O11" s="95">
        <f t="shared" si="9"/>
        <v>9</v>
      </c>
    </row>
    <row r="12" spans="1:15" ht="36.75" thickBot="1">
      <c r="A12" s="96">
        <f>O12</f>
        <v>10</v>
      </c>
      <c r="B12" s="123" t="s">
        <v>52</v>
      </c>
      <c r="C12" s="100">
        <v>508</v>
      </c>
      <c r="D12" s="90">
        <f t="shared" si="0"/>
        <v>623.7037037037037</v>
      </c>
      <c r="E12" s="88">
        <f t="shared" si="1"/>
        <v>11</v>
      </c>
      <c r="F12" s="89">
        <v>470</v>
      </c>
      <c r="G12" s="90">
        <f t="shared" si="2"/>
        <v>680.5555555555555</v>
      </c>
      <c r="H12" s="94">
        <f t="shared" si="3"/>
        <v>11</v>
      </c>
      <c r="I12" s="93">
        <f t="shared" si="4"/>
        <v>1304.2592592592591</v>
      </c>
      <c r="J12" s="94">
        <f t="shared" si="5"/>
        <v>11</v>
      </c>
      <c r="K12" s="89">
        <v>435</v>
      </c>
      <c r="L12" s="93">
        <f t="shared" si="6"/>
        <v>715.2777777777777</v>
      </c>
      <c r="M12" s="94">
        <f t="shared" si="7"/>
        <v>9</v>
      </c>
      <c r="N12" s="93">
        <f t="shared" si="8"/>
        <v>2019.537037037037</v>
      </c>
      <c r="O12" s="95">
        <f t="shared" si="9"/>
        <v>10</v>
      </c>
    </row>
    <row r="13" spans="1:15" ht="36">
      <c r="A13" s="124">
        <v>11</v>
      </c>
      <c r="B13" s="125" t="s">
        <v>36</v>
      </c>
      <c r="C13" s="126">
        <v>690</v>
      </c>
      <c r="D13" s="127">
        <f t="shared" si="0"/>
        <v>488.88888888888886</v>
      </c>
      <c r="E13" s="128">
        <f t="shared" si="1"/>
        <v>12</v>
      </c>
      <c r="F13" s="129">
        <v>470</v>
      </c>
      <c r="G13" s="127">
        <f t="shared" si="2"/>
        <v>680.5555555555555</v>
      </c>
      <c r="H13" s="130">
        <f t="shared" si="3"/>
        <v>11</v>
      </c>
      <c r="I13" s="131">
        <f t="shared" si="4"/>
        <v>1169.4444444444443</v>
      </c>
      <c r="J13" s="130">
        <f t="shared" si="5"/>
        <v>12</v>
      </c>
      <c r="K13" s="129">
        <v>810</v>
      </c>
      <c r="L13" s="131">
        <f t="shared" si="6"/>
        <v>454.8611111111111</v>
      </c>
      <c r="M13" s="130">
        <f t="shared" si="7"/>
        <v>10</v>
      </c>
      <c r="N13" s="131">
        <f t="shared" si="8"/>
        <v>1624.3055555555554</v>
      </c>
      <c r="O13" s="132">
        <f t="shared" si="9"/>
        <v>11</v>
      </c>
    </row>
    <row r="14" spans="1:15" ht="13.5" thickBot="1">
      <c r="A14" s="133">
        <v>12</v>
      </c>
      <c r="B14" s="140" t="s">
        <v>53</v>
      </c>
      <c r="C14" s="141">
        <v>340</v>
      </c>
      <c r="D14" s="135">
        <f t="shared" si="0"/>
        <v>748.1481481481482</v>
      </c>
      <c r="E14" s="136">
        <f t="shared" si="1"/>
        <v>8</v>
      </c>
      <c r="F14" s="134">
        <v>325</v>
      </c>
      <c r="G14" s="135">
        <f t="shared" si="2"/>
        <v>781.25</v>
      </c>
      <c r="H14" s="137">
        <f t="shared" si="3"/>
        <v>8</v>
      </c>
      <c r="I14" s="138">
        <f t="shared" si="4"/>
        <v>1529.3981481481483</v>
      </c>
      <c r="J14" s="137">
        <f t="shared" si="5"/>
        <v>8</v>
      </c>
      <c r="K14" s="139" t="s">
        <v>54</v>
      </c>
      <c r="L14" s="138">
        <f t="shared" si="6"/>
        <v>0</v>
      </c>
      <c r="M14" s="137">
        <f t="shared" si="7"/>
        <v>12</v>
      </c>
      <c r="N14" s="138">
        <f t="shared" si="8"/>
        <v>1529.3981481481483</v>
      </c>
      <c r="O14" s="142">
        <f t="shared" si="9"/>
        <v>12</v>
      </c>
    </row>
    <row r="15" spans="1:15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34" ht="12.75">
      <c r="H34" s="1" t="s">
        <v>49</v>
      </c>
    </row>
  </sheetData>
  <sheetProtection selectLockedCells="1" selectUnlockedCells="1"/>
  <mergeCells count="7">
    <mergeCell ref="K1:M1"/>
    <mergeCell ref="N1:O1"/>
    <mergeCell ref="A1:A2"/>
    <mergeCell ref="B1:B2"/>
    <mergeCell ref="C1:E1"/>
    <mergeCell ref="F1:H1"/>
    <mergeCell ref="I1:J1"/>
  </mergeCells>
  <printOptions gridLines="1" horizontalCentered="1"/>
  <pageMargins left="0.4722222222222222" right="0.4722222222222222" top="7.4" bottom="0.39375" header="7.090277777777778" footer="0.5118055555555555"/>
  <pageSetup horizontalDpi="300" verticalDpi="300" orientation="landscape" paperSize="9" scale="10"/>
  <headerFooter alignWithMargins="0">
    <oddHeader>&amp;CKATEGORIA  TJ</oddHeader>
  </headerFooter>
  <rowBreaks count="3" manualBreakCount="3">
    <brk id="13" max="14" man="1"/>
    <brk id="22" max="14" man="1"/>
    <brk id="2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pane ySplit="2" topLeftCell="BM3" activePane="bottomLeft" state="frozen"/>
      <selection pane="topLeft" activeCell="A1" sqref="A1"/>
      <selection pane="bottomLeft" activeCell="L3" sqref="L3"/>
    </sheetView>
  </sheetViews>
  <sheetFormatPr defaultColWidth="8.75390625" defaultRowHeight="12.75"/>
  <cols>
    <col min="1" max="1" width="5.125" style="1" customWidth="1"/>
    <col min="2" max="2" width="21.875" style="1" customWidth="1"/>
    <col min="3" max="3" width="5.75390625" style="1" bestFit="1" customWidth="1"/>
    <col min="4" max="4" width="8.25390625" style="1" bestFit="1" customWidth="1"/>
    <col min="5" max="5" width="3.25390625" style="1" bestFit="1" customWidth="1"/>
    <col min="6" max="6" width="5.75390625" style="1" bestFit="1" customWidth="1"/>
    <col min="7" max="7" width="8.25390625" style="1" bestFit="1" customWidth="1"/>
    <col min="8" max="8" width="3.25390625" style="1" bestFit="1" customWidth="1"/>
    <col min="9" max="9" width="8.25390625" style="1" bestFit="1" customWidth="1"/>
    <col min="10" max="10" width="3.25390625" style="1" bestFit="1" customWidth="1"/>
    <col min="11" max="11" width="5.75390625" style="1" bestFit="1" customWidth="1"/>
    <col min="12" max="12" width="8.25390625" style="1" bestFit="1" customWidth="1"/>
    <col min="13" max="13" width="3.25390625" style="1" bestFit="1" customWidth="1"/>
    <col min="14" max="14" width="8.25390625" style="1" bestFit="1" customWidth="1"/>
    <col min="15" max="15" width="3.25390625" style="1" bestFit="1" customWidth="1"/>
    <col min="16" max="239" width="9.125" style="1" customWidth="1"/>
  </cols>
  <sheetData>
    <row r="1" spans="1:15" ht="12.75" customHeight="1">
      <c r="A1" s="103" t="s">
        <v>0</v>
      </c>
      <c r="B1" s="105" t="s">
        <v>1</v>
      </c>
      <c r="C1" s="107" t="s">
        <v>2</v>
      </c>
      <c r="D1" s="107"/>
      <c r="E1" s="107"/>
      <c r="F1" s="107" t="s">
        <v>3</v>
      </c>
      <c r="G1" s="107"/>
      <c r="H1" s="107"/>
      <c r="I1" s="107" t="s">
        <v>4</v>
      </c>
      <c r="J1" s="107"/>
      <c r="K1" s="107" t="s">
        <v>5</v>
      </c>
      <c r="L1" s="107"/>
      <c r="M1" s="107"/>
      <c r="N1" s="107" t="s">
        <v>6</v>
      </c>
      <c r="O1" s="108"/>
    </row>
    <row r="2" spans="1:15" ht="91.5" customHeight="1" thickBot="1">
      <c r="A2" s="110"/>
      <c r="B2" s="111"/>
      <c r="C2" s="75" t="s">
        <v>7</v>
      </c>
      <c r="D2" s="76" t="s">
        <v>8</v>
      </c>
      <c r="E2" s="75" t="s">
        <v>9</v>
      </c>
      <c r="F2" s="75" t="s">
        <v>7</v>
      </c>
      <c r="G2" s="76" t="s">
        <v>8</v>
      </c>
      <c r="H2" s="75" t="s">
        <v>9</v>
      </c>
      <c r="I2" s="76" t="s">
        <v>8</v>
      </c>
      <c r="J2" s="75" t="s">
        <v>9</v>
      </c>
      <c r="K2" s="75" t="s">
        <v>7</v>
      </c>
      <c r="L2" s="76" t="s">
        <v>8</v>
      </c>
      <c r="M2" s="75" t="s">
        <v>9</v>
      </c>
      <c r="N2" s="76" t="s">
        <v>8</v>
      </c>
      <c r="O2" s="77" t="s">
        <v>9</v>
      </c>
    </row>
    <row r="3" spans="1:16" ht="24.75" customHeight="1">
      <c r="A3" s="34">
        <v>1</v>
      </c>
      <c r="B3" s="35" t="s">
        <v>22</v>
      </c>
      <c r="C3" s="36">
        <v>120</v>
      </c>
      <c r="D3" s="37">
        <f aca="true" t="shared" si="0" ref="D3:D9">IF(C3&lt;&gt;"",IF(ISNUMBER(C3),MAX(1000/_TJE1*(_TJE1-C3+MIN(C$1:C$65507)),0),0),"")</f>
        <v>936.2962962962962</v>
      </c>
      <c r="E3" s="38">
        <f aca="true" t="shared" si="1" ref="E3:E9">IF(D3&lt;&gt;"",RANK(D3,D$1:D$65507),"")</f>
        <v>3</v>
      </c>
      <c r="F3" s="36">
        <v>425</v>
      </c>
      <c r="G3" s="37">
        <f aca="true" t="shared" si="2" ref="G3:G9">IF(F3&lt;&gt;"",IF(ISNUMBER(F3),MAX(1000/_TJE2*(_TJE2-F3+MIN(F$1:F$65507)),0),0),"")</f>
        <v>923.6111111111111</v>
      </c>
      <c r="H3" s="38">
        <f aca="true" t="shared" si="3" ref="H3:H9">IF(G3&lt;&gt;"",RANK(G3,G$1:G$65507),"")</f>
        <v>4</v>
      </c>
      <c r="I3" s="37">
        <f aca="true" t="shared" si="4" ref="I3:I9">IF(G3&lt;&gt;"",D3+G3,"")</f>
        <v>1859.9074074074074</v>
      </c>
      <c r="J3" s="38">
        <f aca="true" t="shared" si="5" ref="J3:J9">IF(I3&lt;&gt;"",RANK(I3,I$1:I$65507),"")</f>
        <v>3</v>
      </c>
      <c r="K3" s="36">
        <v>505</v>
      </c>
      <c r="L3" s="37">
        <f aca="true" t="shared" si="6" ref="L3:L9">IF(K3&lt;&gt;"",IF(ISNUMBER(K3),MAX(1000/_TJE2*(_TJE2-K3+MIN(K$1:K$65507)),0),0),"")</f>
        <v>1000</v>
      </c>
      <c r="M3" s="38">
        <f aca="true" t="shared" si="7" ref="M3:M9">IF(L3&lt;&gt;"",RANK(L3,L$1:L$65507),"")</f>
        <v>1</v>
      </c>
      <c r="N3" s="37">
        <f aca="true" t="shared" si="8" ref="N3:N9">IF(L3&lt;&gt;"",I3+L3,"")</f>
        <v>2859.9074074074074</v>
      </c>
      <c r="O3" s="39">
        <f aca="true" t="shared" si="9" ref="O3:O9">IF(N3&lt;&gt;"",RANK(N3,N$1:N$65507),"")</f>
        <v>1</v>
      </c>
      <c r="P3" s="1" t="s">
        <v>50</v>
      </c>
    </row>
    <row r="4" spans="1:16" ht="25.5">
      <c r="A4" s="40">
        <v>2</v>
      </c>
      <c r="B4" s="3" t="s">
        <v>20</v>
      </c>
      <c r="C4" s="4">
        <v>78</v>
      </c>
      <c r="D4" s="5">
        <f t="shared" si="0"/>
        <v>967.4074074074074</v>
      </c>
      <c r="E4" s="2">
        <f t="shared" si="1"/>
        <v>2</v>
      </c>
      <c r="F4" s="4">
        <v>340</v>
      </c>
      <c r="G4" s="5">
        <f t="shared" si="2"/>
        <v>982.6388888888888</v>
      </c>
      <c r="H4" s="2">
        <f t="shared" si="3"/>
        <v>2</v>
      </c>
      <c r="I4" s="5">
        <f t="shared" si="4"/>
        <v>1950.046296296296</v>
      </c>
      <c r="J4" s="2">
        <f t="shared" si="5"/>
        <v>1</v>
      </c>
      <c r="K4" s="4">
        <v>715</v>
      </c>
      <c r="L4" s="5">
        <f t="shared" si="6"/>
        <v>854.1666666666666</v>
      </c>
      <c r="M4" s="2">
        <f t="shared" si="7"/>
        <v>4</v>
      </c>
      <c r="N4" s="5">
        <f t="shared" si="8"/>
        <v>2804.2129629629626</v>
      </c>
      <c r="O4" s="41">
        <f t="shared" si="9"/>
        <v>2</v>
      </c>
      <c r="P4" s="1" t="s">
        <v>50</v>
      </c>
    </row>
    <row r="5" spans="1:15" ht="12.75">
      <c r="A5" s="40">
        <v>3</v>
      </c>
      <c r="B5" s="3" t="s">
        <v>19</v>
      </c>
      <c r="C5" s="4">
        <v>142</v>
      </c>
      <c r="D5" s="5">
        <f t="shared" si="0"/>
        <v>920</v>
      </c>
      <c r="E5" s="2">
        <f t="shared" si="1"/>
        <v>4</v>
      </c>
      <c r="F5" s="4">
        <v>315</v>
      </c>
      <c r="G5" s="5">
        <f t="shared" si="2"/>
        <v>1000</v>
      </c>
      <c r="H5" s="2">
        <f t="shared" si="3"/>
        <v>1</v>
      </c>
      <c r="I5" s="5">
        <f t="shared" si="4"/>
        <v>1920</v>
      </c>
      <c r="J5" s="2">
        <f t="shared" si="5"/>
        <v>2</v>
      </c>
      <c r="K5" s="4">
        <v>715</v>
      </c>
      <c r="L5" s="5">
        <f t="shared" si="6"/>
        <v>854.1666666666666</v>
      </c>
      <c r="M5" s="2">
        <f t="shared" si="7"/>
        <v>4</v>
      </c>
      <c r="N5" s="5">
        <f t="shared" si="8"/>
        <v>2774.1666666666665</v>
      </c>
      <c r="O5" s="41">
        <f t="shared" si="9"/>
        <v>3</v>
      </c>
    </row>
    <row r="6" spans="1:15" ht="25.5">
      <c r="A6" s="40">
        <v>4</v>
      </c>
      <c r="B6" s="3" t="s">
        <v>23</v>
      </c>
      <c r="C6" s="4">
        <v>34</v>
      </c>
      <c r="D6" s="5">
        <f t="shared" si="0"/>
        <v>1000</v>
      </c>
      <c r="E6" s="2">
        <f t="shared" si="1"/>
        <v>1</v>
      </c>
      <c r="F6" s="4">
        <v>620</v>
      </c>
      <c r="G6" s="5">
        <f t="shared" si="2"/>
        <v>788.1944444444445</v>
      </c>
      <c r="H6" s="2">
        <f t="shared" si="3"/>
        <v>5</v>
      </c>
      <c r="I6" s="5">
        <f t="shared" si="4"/>
        <v>1788.1944444444443</v>
      </c>
      <c r="J6" s="2">
        <f t="shared" si="5"/>
        <v>4</v>
      </c>
      <c r="K6" s="4">
        <v>585</v>
      </c>
      <c r="L6" s="5">
        <f t="shared" si="6"/>
        <v>944.4444444444445</v>
      </c>
      <c r="M6" s="2">
        <f t="shared" si="7"/>
        <v>3</v>
      </c>
      <c r="N6" s="5">
        <f t="shared" si="8"/>
        <v>2732.6388888888887</v>
      </c>
      <c r="O6" s="41">
        <f t="shared" si="9"/>
        <v>4</v>
      </c>
    </row>
    <row r="7" spans="1:15" ht="25.5">
      <c r="A7" s="40">
        <v>5</v>
      </c>
      <c r="B7" s="3" t="s">
        <v>24</v>
      </c>
      <c r="C7" s="4">
        <v>197</v>
      </c>
      <c r="D7" s="5">
        <f t="shared" si="0"/>
        <v>879.2592592592592</v>
      </c>
      <c r="E7" s="2">
        <f t="shared" si="1"/>
        <v>5</v>
      </c>
      <c r="F7" s="4">
        <v>645</v>
      </c>
      <c r="G7" s="5">
        <f t="shared" si="2"/>
        <v>770.8333333333333</v>
      </c>
      <c r="H7" s="2">
        <f t="shared" si="3"/>
        <v>6</v>
      </c>
      <c r="I7" s="5">
        <f t="shared" si="4"/>
        <v>1650.0925925925926</v>
      </c>
      <c r="J7" s="2">
        <f t="shared" si="5"/>
        <v>5</v>
      </c>
      <c r="K7" s="4">
        <v>558</v>
      </c>
      <c r="L7" s="5">
        <f t="shared" si="6"/>
        <v>963.1944444444445</v>
      </c>
      <c r="M7" s="2">
        <f t="shared" si="7"/>
        <v>2</v>
      </c>
      <c r="N7" s="5">
        <f t="shared" si="8"/>
        <v>2613.287037037037</v>
      </c>
      <c r="O7" s="41">
        <f t="shared" si="9"/>
        <v>5</v>
      </c>
    </row>
    <row r="8" spans="1:16" ht="25.5">
      <c r="A8" s="40">
        <v>6</v>
      </c>
      <c r="B8" s="3" t="s">
        <v>21</v>
      </c>
      <c r="C8" s="4">
        <v>565</v>
      </c>
      <c r="D8" s="5">
        <f t="shared" si="0"/>
        <v>606.6666666666666</v>
      </c>
      <c r="E8" s="2">
        <f t="shared" si="1"/>
        <v>7</v>
      </c>
      <c r="F8" s="4">
        <v>357</v>
      </c>
      <c r="G8" s="5">
        <f t="shared" si="2"/>
        <v>970.8333333333333</v>
      </c>
      <c r="H8" s="2">
        <f t="shared" si="3"/>
        <v>3</v>
      </c>
      <c r="I8" s="5">
        <f t="shared" si="4"/>
        <v>1577.5</v>
      </c>
      <c r="J8" s="2">
        <f t="shared" si="5"/>
        <v>6</v>
      </c>
      <c r="K8" s="4">
        <v>754</v>
      </c>
      <c r="L8" s="5">
        <f t="shared" si="6"/>
        <v>827.0833333333333</v>
      </c>
      <c r="M8" s="2">
        <f t="shared" si="7"/>
        <v>6</v>
      </c>
      <c r="N8" s="5">
        <f t="shared" si="8"/>
        <v>2404.583333333333</v>
      </c>
      <c r="O8" s="41">
        <f t="shared" si="9"/>
        <v>6</v>
      </c>
      <c r="P8" s="1" t="s">
        <v>50</v>
      </c>
    </row>
    <row r="9" spans="1:15" ht="27" thickBot="1">
      <c r="A9" s="42">
        <v>7</v>
      </c>
      <c r="B9" s="43" t="s">
        <v>25</v>
      </c>
      <c r="C9" s="44">
        <v>495</v>
      </c>
      <c r="D9" s="45">
        <f t="shared" si="0"/>
        <v>658.5185185185185</v>
      </c>
      <c r="E9" s="46">
        <f t="shared" si="1"/>
        <v>6</v>
      </c>
      <c r="F9" s="44">
        <v>660</v>
      </c>
      <c r="G9" s="45">
        <f t="shared" si="2"/>
        <v>760.4166666666666</v>
      </c>
      <c r="H9" s="46">
        <f t="shared" si="3"/>
        <v>7</v>
      </c>
      <c r="I9" s="45">
        <f t="shared" si="4"/>
        <v>1418.9351851851852</v>
      </c>
      <c r="J9" s="46">
        <f t="shared" si="5"/>
        <v>7</v>
      </c>
      <c r="K9" s="44" t="s">
        <v>10</v>
      </c>
      <c r="L9" s="45">
        <f t="shared" si="6"/>
        <v>0</v>
      </c>
      <c r="M9" s="46">
        <f t="shared" si="7"/>
        <v>7</v>
      </c>
      <c r="N9" s="45">
        <f t="shared" si="8"/>
        <v>1418.9351851851852</v>
      </c>
      <c r="O9" s="47">
        <f t="shared" si="9"/>
        <v>7</v>
      </c>
    </row>
  </sheetData>
  <sheetProtection selectLockedCells="1" selectUnlockedCells="1"/>
  <mergeCells count="7">
    <mergeCell ref="K1:M1"/>
    <mergeCell ref="N1:O1"/>
    <mergeCell ref="A1:A2"/>
    <mergeCell ref="B1:B2"/>
    <mergeCell ref="C1:E1"/>
    <mergeCell ref="F1:H1"/>
    <mergeCell ref="I1:J1"/>
  </mergeCells>
  <printOptions gridLines="1" horizontalCentered="1"/>
  <pageMargins left="0.4722222222222222" right="0.4722222222222222" top="0.5402777777777777" bottom="0.39375" header="0.31527777777777777" footer="0.5118055555555555"/>
  <pageSetup fitToHeight="1" fitToWidth="1" horizontalDpi="300" verticalDpi="300" orientation="landscape" paperSize="9" scale="10"/>
  <headerFooter alignWithMargins="0">
    <oddHeader>&amp;CKATEGORIA 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2">
      <selection activeCell="G25" sqref="G25"/>
    </sheetView>
  </sheetViews>
  <sheetFormatPr defaultColWidth="8.75390625" defaultRowHeight="12.75"/>
  <cols>
    <col min="1" max="1" width="4.75390625" style="0" customWidth="1"/>
    <col min="2" max="2" width="19.00390625" style="0" bestFit="1" customWidth="1"/>
    <col min="3" max="3" width="5.75390625" style="21" bestFit="1" customWidth="1"/>
    <col min="4" max="4" width="8.25390625" style="21" bestFit="1" customWidth="1"/>
    <col min="5" max="5" width="3.25390625" style="21" bestFit="1" customWidth="1"/>
    <col min="6" max="6" width="5.75390625" style="21" bestFit="1" customWidth="1"/>
    <col min="7" max="7" width="8.25390625" style="21" bestFit="1" customWidth="1"/>
    <col min="8" max="8" width="3.25390625" style="21" bestFit="1" customWidth="1"/>
    <col min="9" max="9" width="8.25390625" style="21" bestFit="1" customWidth="1"/>
    <col min="10" max="10" width="3.25390625" style="21" bestFit="1" customWidth="1"/>
    <col min="11" max="11" width="5.75390625" style="21" bestFit="1" customWidth="1"/>
    <col min="12" max="12" width="8.25390625" style="21" bestFit="1" customWidth="1"/>
    <col min="13" max="13" width="3.25390625" style="21" bestFit="1" customWidth="1"/>
    <col min="14" max="14" width="8.25390625" style="21" bestFit="1" customWidth="1"/>
    <col min="15" max="15" width="3.25390625" style="21" bestFit="1" customWidth="1"/>
  </cols>
  <sheetData>
    <row r="1" spans="1:15" ht="12.75" customHeight="1">
      <c r="A1" s="112" t="s">
        <v>0</v>
      </c>
      <c r="B1" s="114" t="s">
        <v>11</v>
      </c>
      <c r="C1" s="116" t="s">
        <v>2</v>
      </c>
      <c r="D1" s="116"/>
      <c r="E1" s="116"/>
      <c r="F1" s="116" t="s">
        <v>3</v>
      </c>
      <c r="G1" s="116"/>
      <c r="H1" s="116"/>
      <c r="I1" s="116" t="s">
        <v>4</v>
      </c>
      <c r="J1" s="116"/>
      <c r="K1" s="116" t="s">
        <v>5</v>
      </c>
      <c r="L1" s="116"/>
      <c r="M1" s="116"/>
      <c r="N1" s="116" t="s">
        <v>6</v>
      </c>
      <c r="O1" s="117"/>
    </row>
    <row r="2" spans="1:15" s="12" customFormat="1" ht="79.5" customHeight="1" thickBot="1">
      <c r="A2" s="113"/>
      <c r="B2" s="115"/>
      <c r="C2" s="65" t="s">
        <v>7</v>
      </c>
      <c r="D2" s="66" t="s">
        <v>8</v>
      </c>
      <c r="E2" s="65" t="s">
        <v>9</v>
      </c>
      <c r="F2" s="65" t="s">
        <v>7</v>
      </c>
      <c r="G2" s="66" t="s">
        <v>8</v>
      </c>
      <c r="H2" s="65" t="s">
        <v>9</v>
      </c>
      <c r="I2" s="66" t="s">
        <v>8</v>
      </c>
      <c r="J2" s="65" t="s">
        <v>9</v>
      </c>
      <c r="K2" s="65" t="s">
        <v>7</v>
      </c>
      <c r="L2" s="66" t="s">
        <v>8</v>
      </c>
      <c r="M2" s="65" t="s">
        <v>9</v>
      </c>
      <c r="N2" s="66" t="s">
        <v>8</v>
      </c>
      <c r="O2" s="67" t="s">
        <v>9</v>
      </c>
    </row>
    <row r="3" spans="1:15" ht="24.75" customHeight="1">
      <c r="A3" s="78">
        <v>1</v>
      </c>
      <c r="B3" s="79" t="s">
        <v>39</v>
      </c>
      <c r="C3" s="80">
        <v>0</v>
      </c>
      <c r="D3" s="81">
        <f aca="true" t="shared" si="0" ref="D3:D14">IF(C3&lt;&gt;"",IF(ISNUMBER(C3),MAX(1000/_TME1*(_TME1-C3+MIN(C$1:C$65518)),0),0),"")</f>
        <v>1000</v>
      </c>
      <c r="E3" s="82">
        <f aca="true" t="shared" si="1" ref="E3:E14">IF(D3&lt;&gt;"",RANK(D3,D$1:D$65518),"")</f>
        <v>1</v>
      </c>
      <c r="F3" s="80">
        <v>2</v>
      </c>
      <c r="G3" s="81">
        <f aca="true" t="shared" si="2" ref="G3:G14">IF(F3&lt;&gt;"",IF(ISNUMBER(F3),MAX(1000/_TME2*(_TME2-F3+MIN(F$1:F$65518)),0),0),"")</f>
        <v>998.5185185185185</v>
      </c>
      <c r="H3" s="82">
        <f aca="true" t="shared" si="3" ref="H3:H14">IF(G3&lt;&gt;"",RANK(G3,G$1:G$65518),"")</f>
        <v>3</v>
      </c>
      <c r="I3" s="83">
        <f aca="true" t="shared" si="4" ref="I3:I14">IF(G3&lt;&gt;"",D3+G3,"")</f>
        <v>1998.5185185185185</v>
      </c>
      <c r="J3" s="82">
        <f aca="true" t="shared" si="5" ref="J3:J14">IF(I3&lt;&gt;"",RANK(I3,I$1:I$65518),"")</f>
        <v>3</v>
      </c>
      <c r="K3" s="80">
        <v>18</v>
      </c>
      <c r="L3" s="81">
        <f aca="true" t="shared" si="6" ref="L3:L14">IF(K3&lt;&gt;"",IF(ISNUMBER(K3),MAX(1000/_TME3*(_TME3-K3+MIN(K$1:K$65518)),0),0),"")</f>
        <v>987.5</v>
      </c>
      <c r="M3" s="82">
        <f aca="true" t="shared" si="7" ref="M3:M14">IF(L3&lt;&gt;"",RANK(L3,L$1:L$65518),"")</f>
        <v>2</v>
      </c>
      <c r="N3" s="81">
        <f aca="true" t="shared" si="8" ref="N3:N14">IF(G3&lt;&gt;"",D3+G3+L3,"")</f>
        <v>2986.0185185185182</v>
      </c>
      <c r="O3" s="84">
        <f aca="true" t="shared" si="9" ref="O3:O14">IF(N3&lt;&gt;"",RANK(N3,N$1:N$65518),"")</f>
        <v>1</v>
      </c>
    </row>
    <row r="4" spans="1:15" ht="24.75" customHeight="1">
      <c r="A4" s="48">
        <v>2</v>
      </c>
      <c r="B4" s="28" t="s">
        <v>48</v>
      </c>
      <c r="C4" s="29">
        <v>0</v>
      </c>
      <c r="D4" s="30">
        <f t="shared" si="0"/>
        <v>1000</v>
      </c>
      <c r="E4" s="31">
        <f t="shared" si="1"/>
        <v>1</v>
      </c>
      <c r="F4" s="29">
        <v>7</v>
      </c>
      <c r="G4" s="30">
        <f t="shared" si="2"/>
        <v>994.8148148148148</v>
      </c>
      <c r="H4" s="31">
        <f t="shared" si="3"/>
        <v>4</v>
      </c>
      <c r="I4" s="32">
        <f t="shared" si="4"/>
        <v>1994.8148148148148</v>
      </c>
      <c r="J4" s="31">
        <f t="shared" si="5"/>
        <v>4</v>
      </c>
      <c r="K4" s="29">
        <v>20</v>
      </c>
      <c r="L4" s="30">
        <f t="shared" si="6"/>
        <v>986.1111111111111</v>
      </c>
      <c r="M4" s="31">
        <f t="shared" si="7"/>
        <v>3</v>
      </c>
      <c r="N4" s="30">
        <f t="shared" si="8"/>
        <v>2980.925925925926</v>
      </c>
      <c r="O4" s="49">
        <f t="shared" si="9"/>
        <v>2</v>
      </c>
    </row>
    <row r="5" spans="1:15" ht="24.75" customHeight="1">
      <c r="A5" s="48">
        <v>3</v>
      </c>
      <c r="B5" s="28" t="s">
        <v>37</v>
      </c>
      <c r="C5" s="29">
        <v>0</v>
      </c>
      <c r="D5" s="30">
        <f t="shared" si="0"/>
        <v>1000</v>
      </c>
      <c r="E5" s="31">
        <f t="shared" si="1"/>
        <v>1</v>
      </c>
      <c r="F5" s="29">
        <v>0</v>
      </c>
      <c r="G5" s="30">
        <f t="shared" si="2"/>
        <v>1000</v>
      </c>
      <c r="H5" s="31">
        <f t="shared" si="3"/>
        <v>1</v>
      </c>
      <c r="I5" s="32">
        <f t="shared" si="4"/>
        <v>2000</v>
      </c>
      <c r="J5" s="31">
        <f t="shared" si="5"/>
        <v>1</v>
      </c>
      <c r="K5" s="29">
        <v>51</v>
      </c>
      <c r="L5" s="30">
        <f t="shared" si="6"/>
        <v>964.5833333333333</v>
      </c>
      <c r="M5" s="31">
        <f t="shared" si="7"/>
        <v>6</v>
      </c>
      <c r="N5" s="30">
        <f t="shared" si="8"/>
        <v>2964.583333333333</v>
      </c>
      <c r="O5" s="49">
        <f t="shared" si="9"/>
        <v>3</v>
      </c>
    </row>
    <row r="6" spans="1:15" ht="24.75" customHeight="1">
      <c r="A6" s="48">
        <v>4</v>
      </c>
      <c r="B6" s="28" t="s">
        <v>40</v>
      </c>
      <c r="C6" s="29">
        <v>0</v>
      </c>
      <c r="D6" s="30">
        <f t="shared" si="0"/>
        <v>1000</v>
      </c>
      <c r="E6" s="31">
        <f t="shared" si="1"/>
        <v>1</v>
      </c>
      <c r="F6" s="29">
        <v>25</v>
      </c>
      <c r="G6" s="30">
        <f t="shared" si="2"/>
        <v>981.4814814814814</v>
      </c>
      <c r="H6" s="31">
        <f t="shared" si="3"/>
        <v>5</v>
      </c>
      <c r="I6" s="32">
        <f t="shared" si="4"/>
        <v>1981.4814814814813</v>
      </c>
      <c r="J6" s="31">
        <f t="shared" si="5"/>
        <v>5</v>
      </c>
      <c r="K6" s="29">
        <v>25</v>
      </c>
      <c r="L6" s="30">
        <f t="shared" si="6"/>
        <v>982.6388888888888</v>
      </c>
      <c r="M6" s="31">
        <f t="shared" si="7"/>
        <v>4</v>
      </c>
      <c r="N6" s="30">
        <f t="shared" si="8"/>
        <v>2964.12037037037</v>
      </c>
      <c r="O6" s="49">
        <f t="shared" si="9"/>
        <v>4</v>
      </c>
    </row>
    <row r="7" spans="1:15" ht="24.75" customHeight="1">
      <c r="A7" s="48">
        <v>5</v>
      </c>
      <c r="B7" s="28" t="s">
        <v>38</v>
      </c>
      <c r="C7" s="29">
        <v>2</v>
      </c>
      <c r="D7" s="30">
        <f t="shared" si="0"/>
        <v>998.6111111111111</v>
      </c>
      <c r="E7" s="31">
        <f t="shared" si="1"/>
        <v>6</v>
      </c>
      <c r="F7" s="29">
        <v>0</v>
      </c>
      <c r="G7" s="30">
        <f t="shared" si="2"/>
        <v>1000</v>
      </c>
      <c r="H7" s="31">
        <f t="shared" si="3"/>
        <v>1</v>
      </c>
      <c r="I7" s="32">
        <f t="shared" si="4"/>
        <v>1998.611111111111</v>
      </c>
      <c r="J7" s="31">
        <f t="shared" si="5"/>
        <v>2</v>
      </c>
      <c r="K7" s="29">
        <v>60</v>
      </c>
      <c r="L7" s="30">
        <f t="shared" si="6"/>
        <v>958.3333333333333</v>
      </c>
      <c r="M7" s="31">
        <f t="shared" si="7"/>
        <v>7</v>
      </c>
      <c r="N7" s="30">
        <f t="shared" si="8"/>
        <v>2956.9444444444443</v>
      </c>
      <c r="O7" s="49">
        <f t="shared" si="9"/>
        <v>5</v>
      </c>
    </row>
    <row r="8" spans="1:15" ht="24.75" customHeight="1">
      <c r="A8" s="48">
        <v>6</v>
      </c>
      <c r="B8" s="28" t="s">
        <v>42</v>
      </c>
      <c r="C8" s="29">
        <v>0</v>
      </c>
      <c r="D8" s="30">
        <f t="shared" si="0"/>
        <v>1000</v>
      </c>
      <c r="E8" s="31">
        <f t="shared" si="1"/>
        <v>1</v>
      </c>
      <c r="F8" s="29">
        <v>49</v>
      </c>
      <c r="G8" s="30">
        <f t="shared" si="2"/>
        <v>963.7037037037037</v>
      </c>
      <c r="H8" s="31">
        <f t="shared" si="3"/>
        <v>7</v>
      </c>
      <c r="I8" s="32">
        <f t="shared" si="4"/>
        <v>1963.7037037037037</v>
      </c>
      <c r="J8" s="31">
        <f t="shared" si="5"/>
        <v>6</v>
      </c>
      <c r="K8" s="29">
        <v>30</v>
      </c>
      <c r="L8" s="30">
        <f t="shared" si="6"/>
        <v>979.1666666666666</v>
      </c>
      <c r="M8" s="31">
        <f t="shared" si="7"/>
        <v>5</v>
      </c>
      <c r="N8" s="30">
        <f t="shared" si="8"/>
        <v>2942.8703703703704</v>
      </c>
      <c r="O8" s="49">
        <f t="shared" si="9"/>
        <v>6</v>
      </c>
    </row>
    <row r="9" spans="1:15" ht="24.75" customHeight="1">
      <c r="A9" s="48">
        <f aca="true" t="shared" si="10" ref="A9:A14">O9</f>
        <v>7</v>
      </c>
      <c r="B9" s="28" t="s">
        <v>43</v>
      </c>
      <c r="C9" s="29">
        <v>10</v>
      </c>
      <c r="D9" s="30">
        <f t="shared" si="0"/>
        <v>993.0555555555555</v>
      </c>
      <c r="E9" s="31">
        <f t="shared" si="1"/>
        <v>7</v>
      </c>
      <c r="F9" s="29">
        <v>135</v>
      </c>
      <c r="G9" s="30">
        <f t="shared" si="2"/>
        <v>900</v>
      </c>
      <c r="H9" s="31">
        <f t="shared" si="3"/>
        <v>8</v>
      </c>
      <c r="I9" s="32">
        <f t="shared" si="4"/>
        <v>1893.0555555555557</v>
      </c>
      <c r="J9" s="31">
        <f t="shared" si="5"/>
        <v>8</v>
      </c>
      <c r="K9" s="29">
        <v>0</v>
      </c>
      <c r="L9" s="30">
        <f t="shared" si="6"/>
        <v>1000</v>
      </c>
      <c r="M9" s="31">
        <f t="shared" si="7"/>
        <v>1</v>
      </c>
      <c r="N9" s="30">
        <f t="shared" si="8"/>
        <v>2893.0555555555557</v>
      </c>
      <c r="O9" s="49">
        <f t="shared" si="9"/>
        <v>7</v>
      </c>
    </row>
    <row r="10" spans="1:15" ht="24.75" customHeight="1">
      <c r="A10" s="48">
        <f t="shared" si="10"/>
        <v>8</v>
      </c>
      <c r="B10" s="28" t="s">
        <v>41</v>
      </c>
      <c r="C10" s="29">
        <v>50</v>
      </c>
      <c r="D10" s="30">
        <f t="shared" si="0"/>
        <v>965.2777777777777</v>
      </c>
      <c r="E10" s="31">
        <f t="shared" si="1"/>
        <v>8</v>
      </c>
      <c r="F10" s="29">
        <v>37</v>
      </c>
      <c r="G10" s="30">
        <f t="shared" si="2"/>
        <v>972.5925925925925</v>
      </c>
      <c r="H10" s="31">
        <f t="shared" si="3"/>
        <v>6</v>
      </c>
      <c r="I10" s="32">
        <f t="shared" si="4"/>
        <v>1937.8703703703702</v>
      </c>
      <c r="J10" s="31">
        <f t="shared" si="5"/>
        <v>7</v>
      </c>
      <c r="K10" s="29">
        <v>65</v>
      </c>
      <c r="L10" s="30">
        <f t="shared" si="6"/>
        <v>954.8611111111111</v>
      </c>
      <c r="M10" s="31">
        <f t="shared" si="7"/>
        <v>8</v>
      </c>
      <c r="N10" s="30">
        <f t="shared" si="8"/>
        <v>2892.7314814814813</v>
      </c>
      <c r="O10" s="49">
        <f t="shared" si="9"/>
        <v>8</v>
      </c>
    </row>
    <row r="11" spans="1:15" ht="24.75" customHeight="1">
      <c r="A11" s="48">
        <f t="shared" si="10"/>
        <v>9</v>
      </c>
      <c r="B11" s="28" t="s">
        <v>44</v>
      </c>
      <c r="C11" s="29">
        <v>95</v>
      </c>
      <c r="D11" s="30">
        <f t="shared" si="0"/>
        <v>934.0277777777777</v>
      </c>
      <c r="E11" s="31">
        <f t="shared" si="1"/>
        <v>9</v>
      </c>
      <c r="F11" s="29">
        <v>185</v>
      </c>
      <c r="G11" s="30">
        <f t="shared" si="2"/>
        <v>862.9629629629629</v>
      </c>
      <c r="H11" s="31">
        <f t="shared" si="3"/>
        <v>9</v>
      </c>
      <c r="I11" s="32">
        <f t="shared" si="4"/>
        <v>1796.9907407407406</v>
      </c>
      <c r="J11" s="31">
        <f t="shared" si="5"/>
        <v>9</v>
      </c>
      <c r="K11" s="29">
        <v>234</v>
      </c>
      <c r="L11" s="30">
        <f t="shared" si="6"/>
        <v>837.5</v>
      </c>
      <c r="M11" s="31">
        <f t="shared" si="7"/>
        <v>10</v>
      </c>
      <c r="N11" s="30">
        <f t="shared" si="8"/>
        <v>2634.490740740741</v>
      </c>
      <c r="O11" s="49">
        <f t="shared" si="9"/>
        <v>9</v>
      </c>
    </row>
    <row r="12" spans="1:15" ht="24.75" customHeight="1">
      <c r="A12" s="48">
        <f t="shared" si="10"/>
        <v>10</v>
      </c>
      <c r="B12" s="28" t="s">
        <v>45</v>
      </c>
      <c r="C12" s="29">
        <v>111</v>
      </c>
      <c r="D12" s="30">
        <f t="shared" si="0"/>
        <v>922.9166666666666</v>
      </c>
      <c r="E12" s="31">
        <f t="shared" si="1"/>
        <v>10</v>
      </c>
      <c r="F12" s="29">
        <v>395</v>
      </c>
      <c r="G12" s="30">
        <f t="shared" si="2"/>
        <v>707.4074074074074</v>
      </c>
      <c r="H12" s="31">
        <f t="shared" si="3"/>
        <v>10</v>
      </c>
      <c r="I12" s="32">
        <f t="shared" si="4"/>
        <v>1630.324074074074</v>
      </c>
      <c r="J12" s="31">
        <f t="shared" si="5"/>
        <v>10</v>
      </c>
      <c r="K12" s="29">
        <v>180</v>
      </c>
      <c r="L12" s="30">
        <f t="shared" si="6"/>
        <v>875</v>
      </c>
      <c r="M12" s="31">
        <f t="shared" si="7"/>
        <v>9</v>
      </c>
      <c r="N12" s="30">
        <f t="shared" si="8"/>
        <v>2505.324074074074</v>
      </c>
      <c r="O12" s="49">
        <f t="shared" si="9"/>
        <v>10</v>
      </c>
    </row>
    <row r="13" spans="1:15" ht="24.75" customHeight="1">
      <c r="A13" s="48">
        <f t="shared" si="10"/>
        <v>11</v>
      </c>
      <c r="B13" s="28" t="s">
        <v>47</v>
      </c>
      <c r="C13" s="29">
        <v>139</v>
      </c>
      <c r="D13" s="30">
        <f t="shared" si="0"/>
        <v>903.4722222222222</v>
      </c>
      <c r="E13" s="31">
        <f t="shared" si="1"/>
        <v>11</v>
      </c>
      <c r="F13" s="29">
        <v>695</v>
      </c>
      <c r="G13" s="30">
        <f t="shared" si="2"/>
        <v>485.18518518518516</v>
      </c>
      <c r="H13" s="31">
        <f t="shared" si="3"/>
        <v>12</v>
      </c>
      <c r="I13" s="32">
        <f t="shared" si="4"/>
        <v>1388.6574074074074</v>
      </c>
      <c r="J13" s="31">
        <f t="shared" si="5"/>
        <v>11</v>
      </c>
      <c r="K13" s="29">
        <v>240</v>
      </c>
      <c r="L13" s="30">
        <f t="shared" si="6"/>
        <v>833.3333333333333</v>
      </c>
      <c r="M13" s="31">
        <f t="shared" si="7"/>
        <v>11</v>
      </c>
      <c r="N13" s="30">
        <f t="shared" si="8"/>
        <v>2221.990740740741</v>
      </c>
      <c r="O13" s="49">
        <f t="shared" si="9"/>
        <v>11</v>
      </c>
    </row>
    <row r="14" spans="1:15" ht="24.75" customHeight="1" thickBot="1">
      <c r="A14" s="50">
        <f t="shared" si="10"/>
        <v>12</v>
      </c>
      <c r="B14" s="51" t="s">
        <v>46</v>
      </c>
      <c r="C14" s="52">
        <v>430</v>
      </c>
      <c r="D14" s="53">
        <f t="shared" si="0"/>
        <v>701.3888888888889</v>
      </c>
      <c r="E14" s="54">
        <f t="shared" si="1"/>
        <v>12</v>
      </c>
      <c r="F14" s="52">
        <v>435</v>
      </c>
      <c r="G14" s="53">
        <f t="shared" si="2"/>
        <v>677.7777777777777</v>
      </c>
      <c r="H14" s="54">
        <f t="shared" si="3"/>
        <v>11</v>
      </c>
      <c r="I14" s="55">
        <f t="shared" si="4"/>
        <v>1379.1666666666665</v>
      </c>
      <c r="J14" s="54">
        <f t="shared" si="5"/>
        <v>12</v>
      </c>
      <c r="K14" s="52">
        <v>300</v>
      </c>
      <c r="L14" s="53">
        <f t="shared" si="6"/>
        <v>791.6666666666666</v>
      </c>
      <c r="M14" s="54">
        <f t="shared" si="7"/>
        <v>12</v>
      </c>
      <c r="N14" s="53">
        <f t="shared" si="8"/>
        <v>2170.833333333333</v>
      </c>
      <c r="O14" s="56">
        <f t="shared" si="9"/>
        <v>12</v>
      </c>
    </row>
    <row r="15" ht="12.75">
      <c r="I15" s="27"/>
    </row>
    <row r="16" ht="12.75">
      <c r="I16" s="27"/>
    </row>
    <row r="17" ht="12.75">
      <c r="I17" s="27"/>
    </row>
    <row r="18" ht="12.75">
      <c r="I18" s="27"/>
    </row>
    <row r="19" ht="12.75">
      <c r="I19" s="27"/>
    </row>
    <row r="20" ht="12.75">
      <c r="I20" s="27"/>
    </row>
    <row r="21" ht="12.75">
      <c r="I21" s="27"/>
    </row>
    <row r="22" ht="12.75">
      <c r="I22" s="27"/>
    </row>
    <row r="23" ht="12.75">
      <c r="I23" s="27"/>
    </row>
    <row r="24" ht="12.75">
      <c r="I24" s="27"/>
    </row>
    <row r="25" ht="12.75">
      <c r="I25" s="27"/>
    </row>
    <row r="26" ht="12.75">
      <c r="I26" s="27"/>
    </row>
    <row r="27" ht="12.75">
      <c r="I27" s="27"/>
    </row>
    <row r="28" ht="12.75">
      <c r="I28" s="27"/>
    </row>
  </sheetData>
  <sheetProtection selectLockedCells="1" selectUnlockedCells="1"/>
  <mergeCells count="7">
    <mergeCell ref="A1:A2"/>
    <mergeCell ref="B1:B2"/>
    <mergeCell ref="C1:E1"/>
    <mergeCell ref="F1:H1"/>
    <mergeCell ref="N1:O1"/>
    <mergeCell ref="K1:M1"/>
    <mergeCell ref="I1:J1"/>
  </mergeCells>
  <printOptions horizontalCentered="1"/>
  <pageMargins left="0.6201388888888889" right="0.6201388888888889" top="0.6097222222222223" bottom="0.5118055555555555" header="0.4" footer="0.5118055555555555"/>
  <pageSetup horizontalDpi="300" verticalDpi="300" orientation="landscape" paperSize="9"/>
  <headerFooter alignWithMargins="0">
    <oddHeader>&amp;CKATEGORIA  TD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158" zoomScaleNormal="158" workbookViewId="0" topLeftCell="A1">
      <selection activeCell="F2" sqref="F2"/>
    </sheetView>
  </sheetViews>
  <sheetFormatPr defaultColWidth="8.75390625" defaultRowHeight="12.75"/>
  <sheetData>
    <row r="1" spans="1:10" ht="12.75" customHeight="1">
      <c r="A1" s="118" t="s">
        <v>13</v>
      </c>
      <c r="B1" s="118"/>
      <c r="C1" s="119" t="s">
        <v>12</v>
      </c>
      <c r="D1" s="119"/>
      <c r="E1" s="122" t="s">
        <v>17</v>
      </c>
      <c r="F1" s="122"/>
      <c r="G1" s="120" t="s">
        <v>17</v>
      </c>
      <c r="H1" s="120"/>
      <c r="I1" s="121" t="s">
        <v>18</v>
      </c>
      <c r="J1" s="121"/>
    </row>
    <row r="2" spans="1:10" ht="12.75">
      <c r="A2" s="22" t="s">
        <v>14</v>
      </c>
      <c r="B2" s="22">
        <v>1080</v>
      </c>
      <c r="C2" s="23" t="s">
        <v>14</v>
      </c>
      <c r="D2" s="23">
        <v>1350</v>
      </c>
      <c r="E2" s="24" t="s">
        <v>14</v>
      </c>
      <c r="F2" s="24">
        <f>15*90</f>
        <v>1350</v>
      </c>
      <c r="G2" s="25" t="s">
        <v>14</v>
      </c>
      <c r="H2" s="25">
        <v>1440</v>
      </c>
      <c r="I2" s="26" t="s">
        <v>14</v>
      </c>
      <c r="J2" s="26">
        <f>16*90</f>
        <v>1440</v>
      </c>
    </row>
    <row r="3" spans="1:10" ht="12.75">
      <c r="A3" s="22" t="s">
        <v>15</v>
      </c>
      <c r="B3" s="22">
        <v>900</v>
      </c>
      <c r="C3" s="23" t="s">
        <v>15</v>
      </c>
      <c r="D3" s="23">
        <v>1440</v>
      </c>
      <c r="E3" s="24" t="s">
        <v>15</v>
      </c>
      <c r="F3" s="24">
        <f>16*90</f>
        <v>1440</v>
      </c>
      <c r="G3" s="25" t="s">
        <v>15</v>
      </c>
      <c r="H3" s="25">
        <v>1350</v>
      </c>
      <c r="I3" s="26" t="s">
        <v>15</v>
      </c>
      <c r="J3" s="26">
        <f>15*90</f>
        <v>1350</v>
      </c>
    </row>
    <row r="4" spans="1:10" ht="12.75">
      <c r="A4" s="22" t="s">
        <v>16</v>
      </c>
      <c r="B4" s="22">
        <v>1080</v>
      </c>
      <c r="C4" s="23" t="s">
        <v>16</v>
      </c>
      <c r="D4" s="23">
        <v>1440</v>
      </c>
      <c r="E4" s="24" t="s">
        <v>16</v>
      </c>
      <c r="F4" s="24">
        <f>16*90</f>
        <v>1440</v>
      </c>
      <c r="G4" s="25" t="s">
        <v>16</v>
      </c>
      <c r="H4" s="25">
        <f>16*90</f>
        <v>1440</v>
      </c>
      <c r="I4" s="26" t="s">
        <v>16</v>
      </c>
      <c r="J4" s="26">
        <v>1440</v>
      </c>
    </row>
  </sheetData>
  <sheetProtection selectLockedCells="1" selectUnlockedCells="1"/>
  <mergeCells count="5">
    <mergeCell ref="A1:B1"/>
    <mergeCell ref="C1:D1"/>
    <mergeCell ref="G1:H1"/>
    <mergeCell ref="I1:J1"/>
    <mergeCell ref="E1:F1"/>
  </mergeCells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Żurawski</dc:creator>
  <cp:keywords/>
  <dc:description/>
  <cp:lastModifiedBy>Aleksandra</cp:lastModifiedBy>
  <cp:lastPrinted>2019-03-24T01:13:31Z</cp:lastPrinted>
  <dcterms:created xsi:type="dcterms:W3CDTF">2012-05-24T06:07:26Z</dcterms:created>
  <dcterms:modified xsi:type="dcterms:W3CDTF">2019-03-25T20:18:53Z</dcterms:modified>
  <cp:category/>
  <cp:version/>
  <cp:contentType/>
  <cp:contentStatus/>
</cp:coreProperties>
</file>